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rv_fond\FRP56_all\Нормативные документы\Формы Фонда\ИНВЕСТПРОЕКТЫ\Для отправки Клиенту в 1 кв. 2026г\"/>
    </mc:Choice>
  </mc:AlternateContent>
  <xr:revisionPtr revIDLastSave="0" documentId="13_ncr:1_{949AAEBE-B603-4D84-ABE1-BC119F2767AB}" xr6:coauthVersionLast="47" xr6:coauthVersionMax="47" xr10:uidLastSave="{00000000-0000-0000-0000-000000000000}"/>
  <bookViews>
    <workbookView xWindow="-120" yWindow="-120" windowWidth="29040" windowHeight="15840" tabRatio="938" xr2:uid="{00000000-000D-0000-FFFF-FFFF00000000}"/>
  </bookViews>
  <sheets>
    <sheet name="План производства и продаж" sheetId="1" r:id="rId1"/>
    <sheet name="Прямые затраты" sheetId="4" r:id="rId2"/>
    <sheet name="Накладные затраты" sheetId="6" r:id="rId3"/>
    <sheet name="Технически для ПМЗ" sheetId="19" state="hidden" r:id="rId4"/>
    <sheet name="Заработная плата" sheetId="5" r:id="rId5"/>
    <sheet name="Налоги" sheetId="8" r:id="rId6"/>
    <sheet name="Заемные средства" sheetId="3" r:id="rId7"/>
    <sheet name="Кап затраты и амортизация" sheetId="9" r:id="rId8"/>
    <sheet name="Оборотный капитал" sheetId="11" r:id="rId9"/>
    <sheet name="CF без ПРОЕКТА" sheetId="13" r:id="rId10"/>
    <sheet name="BS" sheetId="12" r:id="rId11"/>
    <sheet name="PL" sheetId="7" r:id="rId12"/>
    <sheet name="CF" sheetId="10" r:id="rId13"/>
    <sheet name="effect" sheetId="14" r:id="rId14"/>
    <sheet name="sens" sheetId="17" r:id="rId15"/>
    <sheet name="Таблицы для БП" sheetId="18" r:id="rId16"/>
  </sheets>
  <definedNames>
    <definedName name="_xlnm.Print_Area" localSheetId="13">effect!$A$1:$Q$62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0" l="1"/>
  <c r="C28" i="12"/>
  <c r="D18" i="11"/>
  <c r="D6" i="11"/>
  <c r="C6" i="11"/>
  <c r="C25" i="9"/>
  <c r="C28" i="9" s="1"/>
  <c r="C9" i="9"/>
  <c r="B7" i="9"/>
  <c r="D93" i="3"/>
  <c r="E21" i="3"/>
  <c r="D74" i="3"/>
  <c r="D20" i="3"/>
  <c r="C20" i="3"/>
  <c r="D19" i="3"/>
  <c r="E38" i="14" l="1"/>
  <c r="F38" i="14"/>
  <c r="G38" i="14"/>
  <c r="H38" i="14"/>
  <c r="I38" i="14"/>
  <c r="J38" i="14"/>
  <c r="K38" i="14"/>
  <c r="L38" i="14"/>
  <c r="M38" i="14"/>
  <c r="N38" i="14"/>
  <c r="O38" i="14"/>
  <c r="P38" i="14"/>
  <c r="Q38" i="14"/>
  <c r="R38" i="14"/>
  <c r="S38" i="14"/>
  <c r="T38" i="14"/>
  <c r="U38" i="14"/>
  <c r="V38" i="14"/>
  <c r="W38" i="14"/>
  <c r="X38" i="14"/>
  <c r="Y38" i="14"/>
  <c r="Z38" i="14"/>
  <c r="AA38" i="14"/>
  <c r="D38" i="14"/>
  <c r="D37" i="14"/>
  <c r="D21" i="12"/>
  <c r="E21" i="12" s="1"/>
  <c r="D14" i="12"/>
  <c r="E14" i="12" s="1"/>
  <c r="D16" i="12"/>
  <c r="E16" i="12" s="1"/>
  <c r="D18" i="3" l="1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C18" i="3"/>
  <c r="D50" i="8" l="1"/>
  <c r="E50" i="8"/>
  <c r="F50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T50" i="8"/>
  <c r="U50" i="8"/>
  <c r="V50" i="8"/>
  <c r="W50" i="8"/>
  <c r="X50" i="8"/>
  <c r="Y50" i="8"/>
  <c r="Z50" i="8"/>
  <c r="C50" i="8"/>
  <c r="C43" i="8"/>
  <c r="D44" i="8"/>
  <c r="E44" i="8"/>
  <c r="F44" i="8"/>
  <c r="G44" i="8"/>
  <c r="H44" i="8"/>
  <c r="I44" i="8"/>
  <c r="J44" i="8"/>
  <c r="K44" i="8"/>
  <c r="L44" i="8"/>
  <c r="M44" i="8"/>
  <c r="N44" i="8"/>
  <c r="O44" i="8"/>
  <c r="P44" i="8"/>
  <c r="Q44" i="8"/>
  <c r="R44" i="8"/>
  <c r="S44" i="8"/>
  <c r="T44" i="8"/>
  <c r="U44" i="8"/>
  <c r="V44" i="8"/>
  <c r="W44" i="8"/>
  <c r="X44" i="8"/>
  <c r="Y44" i="8"/>
  <c r="Z44" i="8"/>
  <c r="C44" i="8"/>
  <c r="D36" i="8"/>
  <c r="E36" i="8"/>
  <c r="F36" i="8"/>
  <c r="G36" i="8"/>
  <c r="H36" i="8"/>
  <c r="I36" i="8"/>
  <c r="J36" i="8"/>
  <c r="K36" i="8"/>
  <c r="L36" i="8"/>
  <c r="M36" i="8"/>
  <c r="N36" i="8"/>
  <c r="O36" i="8"/>
  <c r="P36" i="8"/>
  <c r="Q36" i="8"/>
  <c r="R36" i="8"/>
  <c r="S36" i="8"/>
  <c r="T36" i="8"/>
  <c r="U36" i="8"/>
  <c r="V36" i="8"/>
  <c r="W36" i="8"/>
  <c r="X36" i="8"/>
  <c r="Y36" i="8"/>
  <c r="Z36" i="8"/>
  <c r="C36" i="8"/>
  <c r="J32" i="4" l="1"/>
  <c r="K32" i="4"/>
  <c r="AB15" i="14"/>
  <c r="AC15" i="14"/>
  <c r="AD15" i="14" s="1"/>
  <c r="AE15" i="14" s="1"/>
  <c r="AB16" i="14"/>
  <c r="AC16" i="14"/>
  <c r="AD16" i="14"/>
  <c r="AE16" i="14"/>
  <c r="C17" i="3"/>
  <c r="C49" i="8"/>
  <c r="C35" i="8"/>
  <c r="C28" i="8" l="1"/>
  <c r="C19" i="3" l="1"/>
  <c r="N126" i="18" l="1"/>
  <c r="O126" i="18"/>
  <c r="P126" i="18"/>
  <c r="Q126" i="18"/>
  <c r="R126" i="18"/>
  <c r="S126" i="18"/>
  <c r="O128" i="18"/>
  <c r="O129" i="18"/>
  <c r="N130" i="18"/>
  <c r="O130" i="18"/>
  <c r="P130" i="18"/>
  <c r="Q130" i="18"/>
  <c r="R130" i="18"/>
  <c r="S130" i="18"/>
  <c r="O132" i="18"/>
  <c r="O133" i="18"/>
  <c r="O134" i="18"/>
  <c r="O135" i="18"/>
  <c r="O136" i="18"/>
  <c r="O137" i="18"/>
  <c r="N138" i="18"/>
  <c r="O138" i="18"/>
  <c r="P138" i="18"/>
  <c r="Q138" i="18"/>
  <c r="R138" i="18"/>
  <c r="S138" i="18"/>
  <c r="N140" i="18"/>
  <c r="O140" i="18"/>
  <c r="P140" i="18"/>
  <c r="Q140" i="18"/>
  <c r="R140" i="18"/>
  <c r="S140" i="18"/>
  <c r="O142" i="18"/>
  <c r="O143" i="18"/>
  <c r="N144" i="18"/>
  <c r="O144" i="18"/>
  <c r="P144" i="18"/>
  <c r="Q144" i="18"/>
  <c r="R144" i="18"/>
  <c r="S144" i="18"/>
  <c r="O146" i="18"/>
  <c r="O147" i="18"/>
  <c r="N124" i="18"/>
  <c r="M125" i="18"/>
  <c r="M127" i="18"/>
  <c r="M128" i="18"/>
  <c r="M129" i="18"/>
  <c r="M131" i="18"/>
  <c r="M132" i="18"/>
  <c r="M133" i="18"/>
  <c r="M134" i="18"/>
  <c r="M135" i="18"/>
  <c r="M136" i="18"/>
  <c r="M137" i="18"/>
  <c r="M139" i="18"/>
  <c r="M141" i="18"/>
  <c r="M142" i="18"/>
  <c r="M143" i="18"/>
  <c r="M145" i="18"/>
  <c r="M146" i="18"/>
  <c r="M147" i="18"/>
  <c r="E39" i="14" l="1"/>
  <c r="F39" i="14" s="1"/>
  <c r="G39" i="14" s="1"/>
  <c r="H39" i="14" s="1"/>
  <c r="I39" i="14" s="1"/>
  <c r="J39" i="14" s="1"/>
  <c r="K39" i="14" s="1"/>
  <c r="L39" i="14" s="1"/>
  <c r="M39" i="14" s="1"/>
  <c r="N39" i="14" s="1"/>
  <c r="O39" i="14" s="1"/>
  <c r="P39" i="14" s="1"/>
  <c r="Q39" i="14" s="1"/>
  <c r="R39" i="14" s="1"/>
  <c r="S39" i="14" s="1"/>
  <c r="T39" i="14" s="1"/>
  <c r="U39" i="14" s="1"/>
  <c r="V39" i="14" s="1"/>
  <c r="W39" i="14" s="1"/>
  <c r="X39" i="14" s="1"/>
  <c r="Y39" i="14" s="1"/>
  <c r="Z39" i="14" s="1"/>
  <c r="AA39" i="14" s="1"/>
  <c r="E15" i="14"/>
  <c r="F15" i="14" s="1"/>
  <c r="G15" i="14" s="1"/>
  <c r="H15" i="14" s="1"/>
  <c r="I15" i="14" s="1"/>
  <c r="J15" i="14" s="1"/>
  <c r="K15" i="14" s="1"/>
  <c r="L15" i="14" s="1"/>
  <c r="M15" i="14" s="1"/>
  <c r="N15" i="14" s="1"/>
  <c r="O15" i="14" s="1"/>
  <c r="P15" i="14" s="1"/>
  <c r="Q15" i="14" s="1"/>
  <c r="R15" i="14" s="1"/>
  <c r="S15" i="14" s="1"/>
  <c r="T15" i="14" s="1"/>
  <c r="U15" i="14" s="1"/>
  <c r="V15" i="14" s="1"/>
  <c r="W15" i="14" s="1"/>
  <c r="X15" i="14" s="1"/>
  <c r="Y15" i="14" s="1"/>
  <c r="Z15" i="14" s="1"/>
  <c r="AA15" i="14" s="1"/>
  <c r="H37" i="14"/>
  <c r="L37" i="14" s="1"/>
  <c r="P37" i="14" s="1"/>
  <c r="T37" i="14" s="1"/>
  <c r="X37" i="14" s="1"/>
  <c r="H13" i="14"/>
  <c r="L13" i="14" s="1"/>
  <c r="P13" i="14" s="1"/>
  <c r="T13" i="14" s="1"/>
  <c r="X13" i="14" s="1"/>
  <c r="AB13" i="14" s="1"/>
  <c r="F2" i="10"/>
  <c r="J2" i="10" s="1"/>
  <c r="N2" i="10" s="1"/>
  <c r="R2" i="10" s="1"/>
  <c r="V2" i="10" s="1"/>
  <c r="G3" i="7"/>
  <c r="K3" i="7" s="1"/>
  <c r="O3" i="7" s="1"/>
  <c r="S3" i="7" s="1"/>
  <c r="W3" i="7" s="1"/>
  <c r="G2" i="12"/>
  <c r="K2" i="12" s="1"/>
  <c r="O2" i="12" s="1"/>
  <c r="S2" i="12" s="1"/>
  <c r="W2" i="12" s="1"/>
  <c r="G2" i="11"/>
  <c r="K2" i="11" s="1"/>
  <c r="O2" i="11" s="1"/>
  <c r="S2" i="11" s="1"/>
  <c r="W2" i="11" s="1"/>
  <c r="F4" i="9"/>
  <c r="J4" i="9" s="1"/>
  <c r="N4" i="9" s="1"/>
  <c r="R4" i="9" s="1"/>
  <c r="V4" i="9" s="1"/>
  <c r="G17" i="3"/>
  <c r="K17" i="3" s="1"/>
  <c r="O17" i="3" s="1"/>
  <c r="S17" i="3" s="1"/>
  <c r="W17" i="3" s="1"/>
  <c r="G3" i="3"/>
  <c r="K3" i="3" s="1"/>
  <c r="O3" i="3" s="1"/>
  <c r="S3" i="3" s="1"/>
  <c r="W3" i="3" s="1"/>
  <c r="G49" i="8"/>
  <c r="K49" i="8" s="1"/>
  <c r="O49" i="8" s="1"/>
  <c r="S49" i="8" s="1"/>
  <c r="W49" i="8" s="1"/>
  <c r="G43" i="8"/>
  <c r="K43" i="8" s="1"/>
  <c r="O43" i="8" s="1"/>
  <c r="S43" i="8" s="1"/>
  <c r="W43" i="8" s="1"/>
  <c r="G35" i="8"/>
  <c r="K35" i="8" s="1"/>
  <c r="O35" i="8" s="1"/>
  <c r="S35" i="8" s="1"/>
  <c r="W35" i="8" s="1"/>
  <c r="G16" i="8"/>
  <c r="K16" i="8" s="1"/>
  <c r="O16" i="8" s="1"/>
  <c r="S16" i="8" s="1"/>
  <c r="W16" i="8" s="1"/>
  <c r="G3" i="5"/>
  <c r="K3" i="5" s="1"/>
  <c r="O3" i="5" s="1"/>
  <c r="S3" i="5" s="1"/>
  <c r="W3" i="5" s="1"/>
  <c r="H3" i="6"/>
  <c r="L3" i="6" s="1"/>
  <c r="P3" i="6" s="1"/>
  <c r="T3" i="6" s="1"/>
  <c r="X3" i="6" s="1"/>
  <c r="M25" i="4"/>
  <c r="Q25" i="4" s="1"/>
  <c r="U25" i="4" s="1"/>
  <c r="Y25" i="4" s="1"/>
  <c r="AC25" i="4" s="1"/>
  <c r="G23" i="1"/>
  <c r="G38" i="1" s="1"/>
  <c r="H23" i="1"/>
  <c r="H38" i="1" s="1"/>
  <c r="I23" i="1"/>
  <c r="I38" i="1" s="1"/>
  <c r="J23" i="1"/>
  <c r="J38" i="1" s="1"/>
  <c r="K23" i="1"/>
  <c r="K38" i="1" s="1"/>
  <c r="L23" i="1"/>
  <c r="L38" i="1" s="1"/>
  <c r="M23" i="1"/>
  <c r="M38" i="1" s="1"/>
  <c r="N23" i="1"/>
  <c r="N38" i="1" s="1"/>
  <c r="O23" i="1"/>
  <c r="O38" i="1" s="1"/>
  <c r="P23" i="1"/>
  <c r="P38" i="1" s="1"/>
  <c r="Q23" i="1"/>
  <c r="Q38" i="1" s="1"/>
  <c r="R23" i="1"/>
  <c r="R38" i="1" s="1"/>
  <c r="S23" i="1"/>
  <c r="S38" i="1" s="1"/>
  <c r="T23" i="1"/>
  <c r="T38" i="1" s="1"/>
  <c r="U23" i="1"/>
  <c r="U38" i="1" s="1"/>
  <c r="V23" i="1"/>
  <c r="V38" i="1" s="1"/>
  <c r="W23" i="1"/>
  <c r="W38" i="1" s="1"/>
  <c r="X23" i="1"/>
  <c r="X38" i="1" s="1"/>
  <c r="Y23" i="1"/>
  <c r="Y38" i="1" s="1"/>
  <c r="Z23" i="1"/>
  <c r="Z38" i="1" s="1"/>
  <c r="AA23" i="1"/>
  <c r="AA38" i="1" s="1"/>
  <c r="AB23" i="1"/>
  <c r="AB38" i="1" s="1"/>
  <c r="AC23" i="1"/>
  <c r="AC38" i="1" s="1"/>
  <c r="AD23" i="1"/>
  <c r="AD38" i="1" s="1"/>
  <c r="K12" i="1"/>
  <c r="O12" i="1" l="1"/>
  <c r="K22" i="1"/>
  <c r="K37" i="1" s="1"/>
  <c r="G22" i="1"/>
  <c r="G37" i="1" s="1"/>
  <c r="B25" i="9"/>
  <c r="O22" i="1" l="1"/>
  <c r="O37" i="1" s="1"/>
  <c r="S12" i="1"/>
  <c r="S22" i="1" l="1"/>
  <c r="S37" i="1" s="1"/>
  <c r="W12" i="1"/>
  <c r="W22" i="1" l="1"/>
  <c r="W37" i="1" s="1"/>
  <c r="AA12" i="1"/>
  <c r="AA22" i="1" s="1"/>
  <c r="AA37" i="1" s="1"/>
  <c r="B28" i="10" l="1"/>
  <c r="C28" i="10"/>
  <c r="D148" i="18" s="1"/>
  <c r="D28" i="10"/>
  <c r="E28" i="10"/>
  <c r="F28" i="10"/>
  <c r="G28" i="10"/>
  <c r="H28" i="10"/>
  <c r="I28" i="10"/>
  <c r="J28" i="10"/>
  <c r="K28" i="10"/>
  <c r="L28" i="10"/>
  <c r="M28" i="10"/>
  <c r="N28" i="10"/>
  <c r="O28" i="10"/>
  <c r="P28" i="10"/>
  <c r="Q28" i="10"/>
  <c r="R28" i="10"/>
  <c r="S28" i="10"/>
  <c r="T28" i="10"/>
  <c r="U28" i="10"/>
  <c r="V28" i="10"/>
  <c r="W28" i="10"/>
  <c r="X28" i="10"/>
  <c r="Y28" i="10"/>
  <c r="N137" i="18" l="1"/>
  <c r="L32" i="1"/>
  <c r="P32" i="1" s="1"/>
  <c r="T32" i="1" s="1"/>
  <c r="X32" i="1" s="1"/>
  <c r="AB32" i="1" s="1"/>
  <c r="M32" i="1"/>
  <c r="Q32" i="1" s="1"/>
  <c r="U32" i="1" s="1"/>
  <c r="Y32" i="1" s="1"/>
  <c r="AC32" i="1" s="1"/>
  <c r="N32" i="1"/>
  <c r="R32" i="1" s="1"/>
  <c r="V32" i="1" s="1"/>
  <c r="Z32" i="1" s="1"/>
  <c r="AD32" i="1" s="1"/>
  <c r="K32" i="1"/>
  <c r="O32" i="1" s="1"/>
  <c r="S32" i="1" s="1"/>
  <c r="W32" i="1" s="1"/>
  <c r="AA32" i="1" s="1"/>
  <c r="N142" i="18" l="1"/>
  <c r="J181" i="18"/>
  <c r="I181" i="18"/>
  <c r="H181" i="18"/>
  <c r="G181" i="18"/>
  <c r="J180" i="18"/>
  <c r="I180" i="18"/>
  <c r="H180" i="18"/>
  <c r="G180" i="18"/>
  <c r="J178" i="18"/>
  <c r="I178" i="18"/>
  <c r="H178" i="18"/>
  <c r="G178" i="18"/>
  <c r="J177" i="18"/>
  <c r="I177" i="18"/>
  <c r="H177" i="18"/>
  <c r="G177" i="18"/>
  <c r="F181" i="18"/>
  <c r="E181" i="18"/>
  <c r="D181" i="18"/>
  <c r="C181" i="18"/>
  <c r="F180" i="18"/>
  <c r="E180" i="18"/>
  <c r="D180" i="18"/>
  <c r="C180" i="18"/>
  <c r="F178" i="18"/>
  <c r="E178" i="18"/>
  <c r="D178" i="18"/>
  <c r="C178" i="18"/>
  <c r="F177" i="18"/>
  <c r="E177" i="18"/>
  <c r="D177" i="18"/>
  <c r="C177" i="18"/>
  <c r="J140" i="18"/>
  <c r="I140" i="18"/>
  <c r="H140" i="18"/>
  <c r="G140" i="18"/>
  <c r="J133" i="18"/>
  <c r="I133" i="18"/>
  <c r="H133" i="18"/>
  <c r="G133" i="18"/>
  <c r="F140" i="18"/>
  <c r="E140" i="18"/>
  <c r="D140" i="18"/>
  <c r="C140" i="18"/>
  <c r="F133" i="18"/>
  <c r="E133" i="18"/>
  <c r="D133" i="18"/>
  <c r="C133" i="18"/>
  <c r="N47" i="18"/>
  <c r="N46" i="18"/>
  <c r="M47" i="18"/>
  <c r="M46" i="18"/>
  <c r="N45" i="18"/>
  <c r="M45" i="18"/>
  <c r="G76" i="18"/>
  <c r="J111" i="18"/>
  <c r="I111" i="18"/>
  <c r="H111" i="18"/>
  <c r="G111" i="18"/>
  <c r="J110" i="18"/>
  <c r="I110" i="18"/>
  <c r="H110" i="18"/>
  <c r="G110" i="18"/>
  <c r="J109" i="18"/>
  <c r="I109" i="18"/>
  <c r="H109" i="18"/>
  <c r="G109" i="18"/>
  <c r="J108" i="18"/>
  <c r="I108" i="18"/>
  <c r="H108" i="18"/>
  <c r="G108" i="18"/>
  <c r="J107" i="18"/>
  <c r="I107" i="18"/>
  <c r="H107" i="18"/>
  <c r="G107" i="18"/>
  <c r="J106" i="18"/>
  <c r="I106" i="18"/>
  <c r="H106" i="18"/>
  <c r="G106" i="18"/>
  <c r="J100" i="18"/>
  <c r="I100" i="18"/>
  <c r="H100" i="18"/>
  <c r="G100" i="18"/>
  <c r="J99" i="18"/>
  <c r="I99" i="18"/>
  <c r="H99" i="18"/>
  <c r="G99" i="18"/>
  <c r="J98" i="18"/>
  <c r="I98" i="18"/>
  <c r="H98" i="18"/>
  <c r="G98" i="18"/>
  <c r="J97" i="18"/>
  <c r="I97" i="18"/>
  <c r="H97" i="18"/>
  <c r="G97" i="18"/>
  <c r="J96" i="18"/>
  <c r="I96" i="18"/>
  <c r="H96" i="18"/>
  <c r="G96" i="18"/>
  <c r="J95" i="18"/>
  <c r="I95" i="18"/>
  <c r="H95" i="18"/>
  <c r="G95" i="18"/>
  <c r="J89" i="18"/>
  <c r="I89" i="18"/>
  <c r="H89" i="18"/>
  <c r="G89" i="18"/>
  <c r="J88" i="18"/>
  <c r="I88" i="18"/>
  <c r="H88" i="18"/>
  <c r="G88" i="18"/>
  <c r="J87" i="18"/>
  <c r="I87" i="18"/>
  <c r="H87" i="18"/>
  <c r="G87" i="18"/>
  <c r="J86" i="18"/>
  <c r="I86" i="18"/>
  <c r="H86" i="18"/>
  <c r="G86" i="18"/>
  <c r="J85" i="18"/>
  <c r="I85" i="18"/>
  <c r="H85" i="18"/>
  <c r="G85" i="18"/>
  <c r="J84" i="18"/>
  <c r="I84" i="18"/>
  <c r="H84" i="18"/>
  <c r="G84" i="18"/>
  <c r="J83" i="18"/>
  <c r="I83" i="18"/>
  <c r="H83" i="18"/>
  <c r="G83" i="18"/>
  <c r="J82" i="18"/>
  <c r="I82" i="18"/>
  <c r="H82" i="18"/>
  <c r="G82" i="18"/>
  <c r="J81" i="18"/>
  <c r="I81" i="18"/>
  <c r="H81" i="18"/>
  <c r="G81" i="18"/>
  <c r="J80" i="18"/>
  <c r="I80" i="18"/>
  <c r="H80" i="18"/>
  <c r="G80" i="18"/>
  <c r="J79" i="18"/>
  <c r="I79" i="18"/>
  <c r="H79" i="18"/>
  <c r="G79" i="18"/>
  <c r="J78" i="18"/>
  <c r="I78" i="18"/>
  <c r="H78" i="18"/>
  <c r="G78" i="18"/>
  <c r="J77" i="18"/>
  <c r="I77" i="18"/>
  <c r="H77" i="18"/>
  <c r="G77" i="18"/>
  <c r="J76" i="18"/>
  <c r="I76" i="18"/>
  <c r="H76" i="18"/>
  <c r="F111" i="18"/>
  <c r="E111" i="18"/>
  <c r="D111" i="18"/>
  <c r="C111" i="18"/>
  <c r="F110" i="18"/>
  <c r="E110" i="18"/>
  <c r="D110" i="18"/>
  <c r="C110" i="18"/>
  <c r="F109" i="18"/>
  <c r="E109" i="18"/>
  <c r="D109" i="18"/>
  <c r="C109" i="18"/>
  <c r="F108" i="18"/>
  <c r="E108" i="18"/>
  <c r="D108" i="18"/>
  <c r="C108" i="18"/>
  <c r="F107" i="18"/>
  <c r="E107" i="18"/>
  <c r="D107" i="18"/>
  <c r="C107" i="18"/>
  <c r="F106" i="18"/>
  <c r="E106" i="18"/>
  <c r="D106" i="18"/>
  <c r="C106" i="18"/>
  <c r="F105" i="18"/>
  <c r="E105" i="18"/>
  <c r="D105" i="18"/>
  <c r="C105" i="18"/>
  <c r="F100" i="18"/>
  <c r="E100" i="18"/>
  <c r="D100" i="18"/>
  <c r="C100" i="18"/>
  <c r="F99" i="18"/>
  <c r="E99" i="18"/>
  <c r="D99" i="18"/>
  <c r="C99" i="18"/>
  <c r="F98" i="18"/>
  <c r="E98" i="18"/>
  <c r="D98" i="18"/>
  <c r="C98" i="18"/>
  <c r="F97" i="18"/>
  <c r="E97" i="18"/>
  <c r="D97" i="18"/>
  <c r="C97" i="18"/>
  <c r="F96" i="18"/>
  <c r="E96" i="18"/>
  <c r="D96" i="18"/>
  <c r="C96" i="18"/>
  <c r="F95" i="18"/>
  <c r="E95" i="18"/>
  <c r="D95" i="18"/>
  <c r="C95" i="18"/>
  <c r="F89" i="18"/>
  <c r="E89" i="18"/>
  <c r="D89" i="18"/>
  <c r="C89" i="18"/>
  <c r="F88" i="18"/>
  <c r="E88" i="18"/>
  <c r="D88" i="18"/>
  <c r="C88" i="18"/>
  <c r="F87" i="18"/>
  <c r="E87" i="18"/>
  <c r="D87" i="18"/>
  <c r="C87" i="18"/>
  <c r="F86" i="18"/>
  <c r="E86" i="18"/>
  <c r="D86" i="18"/>
  <c r="C86" i="18"/>
  <c r="F85" i="18"/>
  <c r="E85" i="18"/>
  <c r="D85" i="18"/>
  <c r="C85" i="18"/>
  <c r="F84" i="18"/>
  <c r="E84" i="18"/>
  <c r="D84" i="18"/>
  <c r="C84" i="18"/>
  <c r="F83" i="18"/>
  <c r="E83" i="18"/>
  <c r="D83" i="18"/>
  <c r="C83" i="18"/>
  <c r="F82" i="18"/>
  <c r="E82" i="18"/>
  <c r="D82" i="18"/>
  <c r="C82" i="18"/>
  <c r="F81" i="18"/>
  <c r="E81" i="18"/>
  <c r="D81" i="18"/>
  <c r="C81" i="18"/>
  <c r="F80" i="18"/>
  <c r="E80" i="18"/>
  <c r="D80" i="18"/>
  <c r="C80" i="18"/>
  <c r="F79" i="18"/>
  <c r="E79" i="18"/>
  <c r="D79" i="18"/>
  <c r="C79" i="18"/>
  <c r="F78" i="18"/>
  <c r="E78" i="18"/>
  <c r="D78" i="18"/>
  <c r="C78" i="18"/>
  <c r="F77" i="18"/>
  <c r="E77" i="18"/>
  <c r="D77" i="18"/>
  <c r="C77" i="18"/>
  <c r="C76" i="18"/>
  <c r="D76" i="18"/>
  <c r="E76" i="18"/>
  <c r="F76" i="18"/>
  <c r="J66" i="18"/>
  <c r="I66" i="18"/>
  <c r="H66" i="18"/>
  <c r="G66" i="18"/>
  <c r="J65" i="18"/>
  <c r="I65" i="18"/>
  <c r="H65" i="18"/>
  <c r="G65" i="18"/>
  <c r="J64" i="18"/>
  <c r="I64" i="18"/>
  <c r="H64" i="18"/>
  <c r="G64" i="18"/>
  <c r="J63" i="18"/>
  <c r="I63" i="18"/>
  <c r="H63" i="18"/>
  <c r="G63" i="18"/>
  <c r="J62" i="18"/>
  <c r="I62" i="18"/>
  <c r="H62" i="18"/>
  <c r="G62" i="18"/>
  <c r="J61" i="18"/>
  <c r="I61" i="18"/>
  <c r="H61" i="18"/>
  <c r="G61" i="18"/>
  <c r="J60" i="18"/>
  <c r="I60" i="18"/>
  <c r="H60" i="18"/>
  <c r="G60" i="18"/>
  <c r="J57" i="18"/>
  <c r="I57" i="18"/>
  <c r="H57" i="18"/>
  <c r="G57" i="18"/>
  <c r="J56" i="18"/>
  <c r="I56" i="18"/>
  <c r="H56" i="18"/>
  <c r="G56" i="18"/>
  <c r="J55" i="18"/>
  <c r="I55" i="18"/>
  <c r="H55" i="18"/>
  <c r="G55" i="18"/>
  <c r="J54" i="18"/>
  <c r="I54" i="18"/>
  <c r="H54" i="18"/>
  <c r="G54" i="18"/>
  <c r="J53" i="18"/>
  <c r="I53" i="18"/>
  <c r="H53" i="18"/>
  <c r="G53" i="18"/>
  <c r="J52" i="18"/>
  <c r="I52" i="18"/>
  <c r="H52" i="18"/>
  <c r="G52" i="18"/>
  <c r="J51" i="18"/>
  <c r="I51" i="18"/>
  <c r="H51" i="18"/>
  <c r="G51" i="18"/>
  <c r="G44" i="18"/>
  <c r="H44" i="18"/>
  <c r="I44" i="18"/>
  <c r="J44" i="18"/>
  <c r="G45" i="18"/>
  <c r="H45" i="18"/>
  <c r="I45" i="18"/>
  <c r="J45" i="18"/>
  <c r="G46" i="18"/>
  <c r="H46" i="18"/>
  <c r="I46" i="18"/>
  <c r="J46" i="18"/>
  <c r="G47" i="18"/>
  <c r="H47" i="18"/>
  <c r="I47" i="18"/>
  <c r="J47" i="18"/>
  <c r="G48" i="18"/>
  <c r="H48" i="18"/>
  <c r="I48" i="18"/>
  <c r="J48" i="18"/>
  <c r="J43" i="18"/>
  <c r="I43" i="18"/>
  <c r="H43" i="18"/>
  <c r="G43" i="18"/>
  <c r="F66" i="18"/>
  <c r="E66" i="18"/>
  <c r="D66" i="18"/>
  <c r="C66" i="18"/>
  <c r="F65" i="18"/>
  <c r="E65" i="18"/>
  <c r="D65" i="18"/>
  <c r="C65" i="18"/>
  <c r="F64" i="18"/>
  <c r="E64" i="18"/>
  <c r="D64" i="18"/>
  <c r="C64" i="18"/>
  <c r="F63" i="18"/>
  <c r="E63" i="18"/>
  <c r="D63" i="18"/>
  <c r="C63" i="18"/>
  <c r="F62" i="18"/>
  <c r="E62" i="18"/>
  <c r="D62" i="18"/>
  <c r="C62" i="18"/>
  <c r="F61" i="18"/>
  <c r="E61" i="18"/>
  <c r="D61" i="18"/>
  <c r="C61" i="18"/>
  <c r="F60" i="18"/>
  <c r="E60" i="18"/>
  <c r="D60" i="18"/>
  <c r="C60" i="18"/>
  <c r="F57" i="18"/>
  <c r="E57" i="18"/>
  <c r="D57" i="18"/>
  <c r="C57" i="18"/>
  <c r="F56" i="18"/>
  <c r="E56" i="18"/>
  <c r="D56" i="18"/>
  <c r="C56" i="18"/>
  <c r="F55" i="18"/>
  <c r="E55" i="18"/>
  <c r="D55" i="18"/>
  <c r="C55" i="18"/>
  <c r="F54" i="18"/>
  <c r="E54" i="18"/>
  <c r="D54" i="18"/>
  <c r="C54" i="18"/>
  <c r="F53" i="18"/>
  <c r="E53" i="18"/>
  <c r="D53" i="18"/>
  <c r="C53" i="18"/>
  <c r="F52" i="18"/>
  <c r="E52" i="18"/>
  <c r="D52" i="18"/>
  <c r="C52" i="18"/>
  <c r="F51" i="18"/>
  <c r="E51" i="18"/>
  <c r="D51" i="18"/>
  <c r="C51" i="18"/>
  <c r="F48" i="18"/>
  <c r="E48" i="18"/>
  <c r="D48" i="18"/>
  <c r="C48" i="18"/>
  <c r="F47" i="18"/>
  <c r="E47" i="18"/>
  <c r="D47" i="18"/>
  <c r="C47" i="18"/>
  <c r="F46" i="18"/>
  <c r="E46" i="18"/>
  <c r="D46" i="18"/>
  <c r="C46" i="18"/>
  <c r="F45" i="18"/>
  <c r="E45" i="18"/>
  <c r="D45" i="18"/>
  <c r="C45" i="18"/>
  <c r="F44" i="18"/>
  <c r="E44" i="18"/>
  <c r="D44" i="18"/>
  <c r="C44" i="18"/>
  <c r="C43" i="18"/>
  <c r="D43" i="18"/>
  <c r="E43" i="18"/>
  <c r="F43" i="18"/>
  <c r="G20" i="18"/>
  <c r="H20" i="18"/>
  <c r="I20" i="18"/>
  <c r="J20" i="18"/>
  <c r="A20" i="18"/>
  <c r="C20" i="18"/>
  <c r="D20" i="18"/>
  <c r="E20" i="18"/>
  <c r="F20" i="18"/>
  <c r="G6" i="18"/>
  <c r="H6" i="18"/>
  <c r="I6" i="18"/>
  <c r="J6" i="18"/>
  <c r="G7" i="18"/>
  <c r="H7" i="18"/>
  <c r="I7" i="18"/>
  <c r="J7" i="18"/>
  <c r="G8" i="18"/>
  <c r="H8" i="18"/>
  <c r="I8" i="18"/>
  <c r="J8" i="18"/>
  <c r="G9" i="18"/>
  <c r="H9" i="18"/>
  <c r="I9" i="18"/>
  <c r="J9" i="18"/>
  <c r="J5" i="18"/>
  <c r="I5" i="18"/>
  <c r="H5" i="18"/>
  <c r="G5" i="18"/>
  <c r="C6" i="18"/>
  <c r="D6" i="18"/>
  <c r="E6" i="18"/>
  <c r="F6" i="18"/>
  <c r="C7" i="18"/>
  <c r="D7" i="18"/>
  <c r="E7" i="18"/>
  <c r="F7" i="18"/>
  <c r="C8" i="18"/>
  <c r="D8" i="18"/>
  <c r="E8" i="18"/>
  <c r="F8" i="18"/>
  <c r="C9" i="18"/>
  <c r="D9" i="18"/>
  <c r="E9" i="18"/>
  <c r="F9" i="18"/>
  <c r="C5" i="18"/>
  <c r="D5" i="18"/>
  <c r="E5" i="18"/>
  <c r="F5" i="18"/>
  <c r="J3" i="18"/>
  <c r="J13" i="18" s="1"/>
  <c r="J28" i="18" s="1"/>
  <c r="J40" i="18" s="1"/>
  <c r="J73" i="18" s="1"/>
  <c r="J123" i="18" s="1"/>
  <c r="J160" i="18" s="1"/>
  <c r="I3" i="18"/>
  <c r="I13" i="18" s="1"/>
  <c r="I28" i="18" s="1"/>
  <c r="I40" i="18" s="1"/>
  <c r="I73" i="18" s="1"/>
  <c r="I123" i="18" s="1"/>
  <c r="I160" i="18" s="1"/>
  <c r="H3" i="18"/>
  <c r="H13" i="18" s="1"/>
  <c r="H28" i="18" s="1"/>
  <c r="H40" i="18" s="1"/>
  <c r="H73" i="18" s="1"/>
  <c r="H123" i="18" s="1"/>
  <c r="H160" i="18" s="1"/>
  <c r="G3" i="18"/>
  <c r="G13" i="18" s="1"/>
  <c r="G28" i="18" s="1"/>
  <c r="G40" i="18" s="1"/>
  <c r="G73" i="18" s="1"/>
  <c r="G123" i="18" s="1"/>
  <c r="G160" i="18" s="1"/>
  <c r="C3" i="18"/>
  <c r="C13" i="18" s="1"/>
  <c r="C28" i="18" s="1"/>
  <c r="C40" i="18" s="1"/>
  <c r="C73" i="18" s="1"/>
  <c r="C4" i="18"/>
  <c r="C14" i="18" s="1"/>
  <c r="C29" i="18" s="1"/>
  <c r="C41" i="18" s="1"/>
  <c r="C74" i="18" s="1"/>
  <c r="C123" i="18" s="1"/>
  <c r="C160" i="18" s="1"/>
  <c r="D4" i="18"/>
  <c r="D14" i="18" s="1"/>
  <c r="D29" i="18" s="1"/>
  <c r="D41" i="18" s="1"/>
  <c r="D74" i="18" s="1"/>
  <c r="D123" i="18" s="1"/>
  <c r="D160" i="18" s="1"/>
  <c r="E4" i="18"/>
  <c r="E14" i="18" s="1"/>
  <c r="E29" i="18" s="1"/>
  <c r="E41" i="18" s="1"/>
  <c r="E74" i="18" s="1"/>
  <c r="E123" i="18" s="1"/>
  <c r="E160" i="18" s="1"/>
  <c r="F4" i="18"/>
  <c r="F14" i="18" s="1"/>
  <c r="F29" i="18" s="1"/>
  <c r="F41" i="18" s="1"/>
  <c r="F74" i="18" s="1"/>
  <c r="F123" i="18" s="1"/>
  <c r="F160" i="18" s="1"/>
  <c r="B6" i="18"/>
  <c r="B7" i="18"/>
  <c r="B8" i="18"/>
  <c r="B9" i="18"/>
  <c r="B5" i="18"/>
  <c r="A6" i="18"/>
  <c r="A16" i="18" s="1"/>
  <c r="A7" i="18"/>
  <c r="A17" i="18" s="1"/>
  <c r="A8" i="18"/>
  <c r="A18" i="18" s="1"/>
  <c r="A9" i="18"/>
  <c r="A19" i="18" s="1"/>
  <c r="A5" i="18"/>
  <c r="A15" i="18" s="1"/>
  <c r="N135" i="18" l="1"/>
  <c r="V23" i="4"/>
  <c r="U23" i="4" s="1"/>
  <c r="V22" i="4"/>
  <c r="U22" i="4" s="1"/>
  <c r="V21" i="4"/>
  <c r="U21" i="4" s="1"/>
  <c r="AH20" i="4"/>
  <c r="AG20" i="4"/>
  <c r="AF20" i="4"/>
  <c r="AE20" i="4"/>
  <c r="AD20" i="4"/>
  <c r="V13" i="4"/>
  <c r="U13" i="4" s="1"/>
  <c r="V12" i="4"/>
  <c r="U12" i="4" s="1"/>
  <c r="V11" i="4"/>
  <c r="U11" i="4" s="1"/>
  <c r="AH10" i="4"/>
  <c r="AG10" i="4"/>
  <c r="AE10" i="4"/>
  <c r="AD10" i="4"/>
  <c r="AF10" i="4"/>
  <c r="Q2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C32" i="4"/>
  <c r="AD32" i="4"/>
  <c r="AE32" i="4"/>
  <c r="AF32" i="4"/>
  <c r="B22" i="13"/>
  <c r="C22" i="13"/>
  <c r="D22" i="13"/>
  <c r="E22" i="13"/>
  <c r="F22" i="13"/>
  <c r="G22" i="13"/>
  <c r="H22" i="13"/>
  <c r="I22" i="13"/>
  <c r="J22" i="13"/>
  <c r="K22" i="13"/>
  <c r="L22" i="13"/>
  <c r="M22" i="13"/>
  <c r="N22" i="13"/>
  <c r="O22" i="13"/>
  <c r="P22" i="13"/>
  <c r="Q22" i="13"/>
  <c r="R22" i="13"/>
  <c r="S22" i="13"/>
  <c r="T22" i="13"/>
  <c r="U22" i="13"/>
  <c r="V22" i="13"/>
  <c r="W22" i="13"/>
  <c r="X22" i="13"/>
  <c r="Y22" i="13"/>
  <c r="Z22" i="13"/>
  <c r="N129" i="18" l="1"/>
  <c r="W11" i="7"/>
  <c r="X11" i="7"/>
  <c r="Y11" i="7"/>
  <c r="Z11" i="7"/>
  <c r="V15" i="10"/>
  <c r="W15" i="10"/>
  <c r="X15" i="10"/>
  <c r="Y15" i="10"/>
  <c r="V22" i="10"/>
  <c r="W22" i="10"/>
  <c r="X22" i="10"/>
  <c r="Y22" i="10"/>
  <c r="AA39" i="1" l="1"/>
  <c r="AB39" i="1"/>
  <c r="AC39" i="1"/>
  <c r="AD39" i="1"/>
  <c r="AA40" i="1"/>
  <c r="AB40" i="1"/>
  <c r="AC40" i="1"/>
  <c r="AD40" i="1"/>
  <c r="AA41" i="1"/>
  <c r="AB41" i="1"/>
  <c r="AC41" i="1"/>
  <c r="AD41" i="1"/>
  <c r="AA42" i="1"/>
  <c r="AB42" i="1"/>
  <c r="AC42" i="1"/>
  <c r="AD42" i="1"/>
  <c r="AA43" i="1"/>
  <c r="AB43" i="1"/>
  <c r="AC43" i="1"/>
  <c r="AD43" i="1"/>
  <c r="V6" i="13"/>
  <c r="W6" i="13"/>
  <c r="X6" i="13"/>
  <c r="Y6" i="13"/>
  <c r="Z6" i="13"/>
  <c r="V12" i="13"/>
  <c r="W12" i="13"/>
  <c r="X12" i="13"/>
  <c r="Y12" i="13"/>
  <c r="Z12" i="13"/>
  <c r="V29" i="13"/>
  <c r="V36" i="13" s="1"/>
  <c r="W29" i="13"/>
  <c r="W36" i="13" s="1"/>
  <c r="X29" i="13"/>
  <c r="X36" i="13" s="1"/>
  <c r="Y29" i="13"/>
  <c r="Y36" i="13" s="1"/>
  <c r="Z29" i="13"/>
  <c r="Z36" i="13" s="1"/>
  <c r="V39" i="13"/>
  <c r="W39" i="13"/>
  <c r="X39" i="13"/>
  <c r="Y39" i="13"/>
  <c r="Z39" i="13"/>
  <c r="V46" i="13"/>
  <c r="W46" i="13"/>
  <c r="X46" i="13"/>
  <c r="Y46" i="13"/>
  <c r="Z46" i="13"/>
  <c r="AA5" i="11"/>
  <c r="AA7" i="11" s="1"/>
  <c r="AB6" i="11" s="1"/>
  <c r="AB5" i="11"/>
  <c r="AB7" i="11" s="1"/>
  <c r="AC5" i="11"/>
  <c r="AC7" i="11" s="1"/>
  <c r="AD5" i="11"/>
  <c r="AD7" i="11" s="1"/>
  <c r="AA11" i="11"/>
  <c r="AA13" i="11" s="1"/>
  <c r="AB12" i="11" s="1"/>
  <c r="AB11" i="11"/>
  <c r="AB13" i="11" s="1"/>
  <c r="AC12" i="11" s="1"/>
  <c r="AC11" i="11"/>
  <c r="AC13" i="11" s="1"/>
  <c r="AD11" i="11"/>
  <c r="AD13" i="11" s="1"/>
  <c r="AA17" i="11"/>
  <c r="AA19" i="11" s="1"/>
  <c r="AB17" i="11"/>
  <c r="AB19" i="11" s="1"/>
  <c r="AC18" i="11" s="1"/>
  <c r="AC17" i="11"/>
  <c r="AC19" i="11" s="1"/>
  <c r="AD18" i="11" s="1"/>
  <c r="AD17" i="11"/>
  <c r="AD19" i="11" s="1"/>
  <c r="C17" i="11"/>
  <c r="D17" i="11"/>
  <c r="E17" i="11"/>
  <c r="F17" i="11"/>
  <c r="G17" i="11"/>
  <c r="H17" i="11"/>
  <c r="I17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V17" i="11"/>
  <c r="W17" i="11"/>
  <c r="X17" i="11"/>
  <c r="Y17" i="11"/>
  <c r="Z17" i="11"/>
  <c r="C11" i="11"/>
  <c r="D11" i="11"/>
  <c r="E11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Y11" i="11"/>
  <c r="Z11" i="11"/>
  <c r="C5" i="11"/>
  <c r="D5" i="11"/>
  <c r="E5" i="11"/>
  <c r="F5" i="11"/>
  <c r="G5" i="11"/>
  <c r="H5" i="11"/>
  <c r="I5" i="11"/>
  <c r="J5" i="11"/>
  <c r="K5" i="11"/>
  <c r="L5" i="11"/>
  <c r="M5" i="11"/>
  <c r="N5" i="11"/>
  <c r="O5" i="11"/>
  <c r="P5" i="11"/>
  <c r="Q5" i="11"/>
  <c r="R5" i="11"/>
  <c r="S5" i="11"/>
  <c r="T5" i="11"/>
  <c r="U5" i="11"/>
  <c r="V5" i="11"/>
  <c r="W5" i="11"/>
  <c r="X5" i="11"/>
  <c r="Y5" i="11"/>
  <c r="Z5" i="11"/>
  <c r="V9" i="9"/>
  <c r="W9" i="9"/>
  <c r="X9" i="9"/>
  <c r="Y9" i="9"/>
  <c r="W13" i="3"/>
  <c r="W10" i="7" s="1"/>
  <c r="X13" i="3"/>
  <c r="X10" i="7" s="1"/>
  <c r="Y13" i="3"/>
  <c r="Y10" i="7" s="1"/>
  <c r="Z13" i="3"/>
  <c r="Z10" i="7" s="1"/>
  <c r="W37" i="3"/>
  <c r="V21" i="10" s="1"/>
  <c r="X37" i="3"/>
  <c r="W21" i="10" s="1"/>
  <c r="Y37" i="3"/>
  <c r="X21" i="10" s="1"/>
  <c r="Z37" i="3"/>
  <c r="Y21" i="10" s="1"/>
  <c r="W55" i="3"/>
  <c r="V27" i="10" s="1"/>
  <c r="X55" i="3"/>
  <c r="W27" i="10" s="1"/>
  <c r="Y55" i="3"/>
  <c r="X27" i="10" s="1"/>
  <c r="Z55" i="3"/>
  <c r="Y27" i="10" s="1"/>
  <c r="W54" i="8"/>
  <c r="W12" i="7" s="1"/>
  <c r="X54" i="8"/>
  <c r="X12" i="7" s="1"/>
  <c r="Y54" i="8"/>
  <c r="Y12" i="7" s="1"/>
  <c r="Z54" i="8"/>
  <c r="Z12" i="7" s="1"/>
  <c r="W20" i="5"/>
  <c r="X20" i="5"/>
  <c r="Y20" i="5"/>
  <c r="Z20" i="5"/>
  <c r="W21" i="5"/>
  <c r="X21" i="5"/>
  <c r="Y21" i="5"/>
  <c r="Z21" i="5"/>
  <c r="W31" i="5"/>
  <c r="X31" i="5"/>
  <c r="Y31" i="5"/>
  <c r="Z31" i="5"/>
  <c r="W32" i="5"/>
  <c r="X32" i="5"/>
  <c r="Y32" i="5"/>
  <c r="Z32" i="5"/>
  <c r="W42" i="5"/>
  <c r="X42" i="5"/>
  <c r="Y42" i="5"/>
  <c r="Z42" i="5"/>
  <c r="W43" i="5"/>
  <c r="X43" i="5"/>
  <c r="Y43" i="5"/>
  <c r="Z43" i="5"/>
  <c r="X12" i="6"/>
  <c r="Y12" i="6"/>
  <c r="Z12" i="6"/>
  <c r="AA12" i="6"/>
  <c r="X21" i="6"/>
  <c r="Y21" i="6"/>
  <c r="Z21" i="6"/>
  <c r="AA21" i="6"/>
  <c r="X30" i="6"/>
  <c r="Y30" i="6"/>
  <c r="Z30" i="6"/>
  <c r="AA30" i="6"/>
  <c r="Z52" i="13" l="1"/>
  <c r="AA31" i="6"/>
  <c r="Z18" i="7" s="1"/>
  <c r="Z31" i="6"/>
  <c r="Y18" i="7" s="1"/>
  <c r="Y31" i="6"/>
  <c r="X18" i="7" s="1"/>
  <c r="X31" i="6"/>
  <c r="W18" i="7" s="1"/>
  <c r="Y22" i="6"/>
  <c r="X15" i="7" s="1"/>
  <c r="X22" i="6"/>
  <c r="W15" i="7" s="1"/>
  <c r="AA22" i="6"/>
  <c r="Z15" i="7" s="1"/>
  <c r="Z22" i="6"/>
  <c r="Y15" i="7" s="1"/>
  <c r="X13" i="6"/>
  <c r="W8" i="7" s="1"/>
  <c r="AA13" i="6"/>
  <c r="Z8" i="7" s="1"/>
  <c r="Z13" i="6"/>
  <c r="Y8" i="7" s="1"/>
  <c r="Y13" i="6"/>
  <c r="X8" i="7" s="1"/>
  <c r="Z44" i="5"/>
  <c r="Z19" i="7" s="1"/>
  <c r="Y44" i="5"/>
  <c r="Y19" i="7" s="1"/>
  <c r="X44" i="5"/>
  <c r="X19" i="7" s="1"/>
  <c r="W44" i="5"/>
  <c r="W19" i="7" s="1"/>
  <c r="X33" i="5"/>
  <c r="X16" i="7" s="1"/>
  <c r="W33" i="5"/>
  <c r="W16" i="7" s="1"/>
  <c r="Z33" i="5"/>
  <c r="Z16" i="7" s="1"/>
  <c r="Y33" i="5"/>
  <c r="Y16" i="7" s="1"/>
  <c r="Z22" i="5"/>
  <c r="Z9" i="7" s="1"/>
  <c r="Y22" i="5"/>
  <c r="Y9" i="7" s="1"/>
  <c r="X22" i="5"/>
  <c r="X9" i="7" s="1"/>
  <c r="W22" i="5"/>
  <c r="W9" i="7" s="1"/>
  <c r="Z46" i="5"/>
  <c r="V19" i="13"/>
  <c r="X41" i="14" s="1"/>
  <c r="Y52" i="13"/>
  <c r="V52" i="13"/>
  <c r="W19" i="13"/>
  <c r="X52" i="13"/>
  <c r="W52" i="13"/>
  <c r="Z19" i="13"/>
  <c r="Z54" i="13" s="1"/>
  <c r="Y19" i="13"/>
  <c r="X19" i="13"/>
  <c r="W23" i="8"/>
  <c r="V14" i="10"/>
  <c r="V16" i="10" s="1"/>
  <c r="Z23" i="8"/>
  <c r="Y14" i="10"/>
  <c r="Y16" i="10" s="1"/>
  <c r="Y23" i="8"/>
  <c r="X14" i="10"/>
  <c r="X16" i="10" s="1"/>
  <c r="X23" i="8"/>
  <c r="W14" i="10"/>
  <c r="W16" i="10" s="1"/>
  <c r="Y46" i="5"/>
  <c r="W46" i="5"/>
  <c r="X46" i="5"/>
  <c r="W47" i="5"/>
  <c r="W48" i="5" s="1"/>
  <c r="X47" i="5"/>
  <c r="X48" i="5" s="1"/>
  <c r="Z47" i="5"/>
  <c r="AA32" i="6"/>
  <c r="AA33" i="6" s="1"/>
  <c r="AC14" i="11"/>
  <c r="AD20" i="11"/>
  <c r="Z32" i="6"/>
  <c r="Z33" i="6" s="1"/>
  <c r="AB18" i="11"/>
  <c r="AB20" i="11" s="1"/>
  <c r="AD6" i="11"/>
  <c r="AD8" i="11" s="1"/>
  <c r="AC6" i="11"/>
  <c r="AC8" i="11" s="1"/>
  <c r="AB8" i="11"/>
  <c r="AB14" i="11"/>
  <c r="AD12" i="11"/>
  <c r="AD14" i="11" s="1"/>
  <c r="AC20" i="11"/>
  <c r="Y47" i="5"/>
  <c r="Y32" i="6"/>
  <c r="Y33" i="6" s="1"/>
  <c r="X32" i="6"/>
  <c r="X33" i="6" s="1"/>
  <c r="N128" i="18" l="1"/>
  <c r="X17" i="7"/>
  <c r="Y17" i="7"/>
  <c r="Z17" i="7"/>
  <c r="W17" i="7"/>
  <c r="Z14" i="7"/>
  <c r="W14" i="7"/>
  <c r="X14" i="7"/>
  <c r="Y14" i="7"/>
  <c r="Y48" i="5"/>
  <c r="Y45" i="8" s="1"/>
  <c r="Y46" i="8" s="1"/>
  <c r="Z48" i="5"/>
  <c r="Z45" i="8" s="1"/>
  <c r="Z46" i="8" s="1"/>
  <c r="V54" i="13"/>
  <c r="Y54" i="13"/>
  <c r="AA41" i="14"/>
  <c r="X54" i="13"/>
  <c r="Z41" i="14"/>
  <c r="W54" i="13"/>
  <c r="Y41" i="14"/>
  <c r="W45" i="8"/>
  <c r="X45" i="8"/>
  <c r="AB22" i="11"/>
  <c r="AD22" i="11"/>
  <c r="AC22" i="11"/>
  <c r="B76" i="18"/>
  <c r="B77" i="18"/>
  <c r="B78" i="18"/>
  <c r="B79" i="18"/>
  <c r="B80" i="18"/>
  <c r="B81" i="18"/>
  <c r="B82" i="18"/>
  <c r="B83" i="18"/>
  <c r="B84" i="18"/>
  <c r="B85" i="18"/>
  <c r="B86" i="18"/>
  <c r="B87" i="18"/>
  <c r="B88" i="18"/>
  <c r="B89" i="18"/>
  <c r="B95" i="18"/>
  <c r="B96" i="18"/>
  <c r="B97" i="18"/>
  <c r="B98" i="18"/>
  <c r="B99" i="18"/>
  <c r="B100" i="18"/>
  <c r="B106" i="18"/>
  <c r="B107" i="18"/>
  <c r="B108" i="18"/>
  <c r="B109" i="18"/>
  <c r="B110" i="18"/>
  <c r="B111" i="18"/>
  <c r="A135" i="18" l="1"/>
  <c r="Y16" i="18"/>
  <c r="Z16" i="18"/>
  <c r="AA16" i="18"/>
  <c r="AB16" i="18"/>
  <c r="Y17" i="18"/>
  <c r="Z17" i="18"/>
  <c r="AA17" i="18"/>
  <c r="AB17" i="18"/>
  <c r="Y18" i="18"/>
  <c r="Z18" i="18"/>
  <c r="AA18" i="18"/>
  <c r="AB18" i="18"/>
  <c r="Y19" i="18"/>
  <c r="Z19" i="18"/>
  <c r="AA19" i="18"/>
  <c r="AB19" i="18"/>
  <c r="Y20" i="18"/>
  <c r="Z20" i="18"/>
  <c r="AA20" i="18"/>
  <c r="AB20" i="18"/>
  <c r="Y21" i="18"/>
  <c r="Z21" i="18"/>
  <c r="AA21" i="18"/>
  <c r="AB21" i="18"/>
  <c r="Y22" i="18"/>
  <c r="Z22" i="18"/>
  <c r="AA22" i="18"/>
  <c r="AB22" i="18"/>
  <c r="Y23" i="18"/>
  <c r="Z23" i="18"/>
  <c r="AA23" i="18"/>
  <c r="AB23" i="18"/>
  <c r="Y24" i="18"/>
  <c r="Z24" i="18"/>
  <c r="AA24" i="18"/>
  <c r="AB24" i="18"/>
  <c r="X17" i="18"/>
  <c r="X18" i="18"/>
  <c r="X19" i="18"/>
  <c r="X20" i="18"/>
  <c r="X21" i="18"/>
  <c r="X22" i="18"/>
  <c r="X23" i="18"/>
  <c r="X24" i="18"/>
  <c r="X16" i="18"/>
  <c r="N16" i="18"/>
  <c r="Q16" i="18"/>
  <c r="R16" i="18"/>
  <c r="S16" i="18"/>
  <c r="T16" i="18"/>
  <c r="U16" i="18"/>
  <c r="V16" i="18"/>
  <c r="N17" i="18"/>
  <c r="Q17" i="18"/>
  <c r="R17" i="18"/>
  <c r="S17" i="18"/>
  <c r="T17" i="18"/>
  <c r="U17" i="18"/>
  <c r="V17" i="18"/>
  <c r="N18" i="18"/>
  <c r="Q18" i="18"/>
  <c r="R18" i="18"/>
  <c r="S18" i="18"/>
  <c r="T18" i="18"/>
  <c r="U18" i="18"/>
  <c r="V18" i="18"/>
  <c r="N19" i="18"/>
  <c r="Q19" i="18"/>
  <c r="R19" i="18"/>
  <c r="S19" i="18"/>
  <c r="T19" i="18"/>
  <c r="U19" i="18"/>
  <c r="V19" i="18"/>
  <c r="N20" i="18"/>
  <c r="Q20" i="18"/>
  <c r="R20" i="18"/>
  <c r="S20" i="18"/>
  <c r="T20" i="18"/>
  <c r="U20" i="18"/>
  <c r="V20" i="18"/>
  <c r="N21" i="18"/>
  <c r="Q21" i="18"/>
  <c r="R21" i="18"/>
  <c r="S21" i="18"/>
  <c r="T21" i="18"/>
  <c r="U21" i="18"/>
  <c r="V21" i="18"/>
  <c r="N22" i="18"/>
  <c r="Q22" i="18"/>
  <c r="R22" i="18"/>
  <c r="S22" i="18"/>
  <c r="T22" i="18"/>
  <c r="U22" i="18"/>
  <c r="V22" i="18"/>
  <c r="N23" i="18"/>
  <c r="Q23" i="18"/>
  <c r="R23" i="18"/>
  <c r="S23" i="18"/>
  <c r="T23" i="18"/>
  <c r="U23" i="18"/>
  <c r="V23" i="18"/>
  <c r="N24" i="18"/>
  <c r="Q24" i="18"/>
  <c r="R24" i="18"/>
  <c r="S24" i="18"/>
  <c r="T24" i="18"/>
  <c r="U24" i="18"/>
  <c r="V24" i="18"/>
  <c r="M17" i="18"/>
  <c r="M18" i="18"/>
  <c r="M19" i="18"/>
  <c r="M20" i="18"/>
  <c r="M21" i="18"/>
  <c r="M22" i="18"/>
  <c r="M23" i="18"/>
  <c r="M24" i="18"/>
  <c r="M16" i="18"/>
  <c r="M7" i="18"/>
  <c r="N7" i="18"/>
  <c r="Q7" i="18"/>
  <c r="M8" i="18"/>
  <c r="N8" i="18"/>
  <c r="Q8" i="18"/>
  <c r="M9" i="18"/>
  <c r="N9" i="18"/>
  <c r="Q9" i="18"/>
  <c r="M10" i="18"/>
  <c r="N10" i="18"/>
  <c r="Q10" i="18"/>
  <c r="N6" i="18"/>
  <c r="Q6" i="18"/>
  <c r="M6" i="18"/>
  <c r="G15" i="10"/>
  <c r="H15" i="10"/>
  <c r="I15" i="10"/>
  <c r="J15" i="10"/>
  <c r="K15" i="10"/>
  <c r="L15" i="10"/>
  <c r="M15" i="10"/>
  <c r="N15" i="10"/>
  <c r="O15" i="10"/>
  <c r="P15" i="10"/>
  <c r="Q15" i="10"/>
  <c r="R15" i="10"/>
  <c r="S15" i="10"/>
  <c r="T15" i="10"/>
  <c r="U15" i="10"/>
  <c r="B15" i="10"/>
  <c r="C135" i="18" s="1"/>
  <c r="C15" i="10"/>
  <c r="D135" i="18" s="1"/>
  <c r="D15" i="10"/>
  <c r="E135" i="18" s="1"/>
  <c r="E15" i="10"/>
  <c r="F135" i="18" s="1"/>
  <c r="F15" i="10"/>
  <c r="I135" i="18" l="1"/>
  <c r="G135" i="18"/>
  <c r="J135" i="18"/>
  <c r="H135" i="18"/>
  <c r="U22" i="10" l="1"/>
  <c r="T22" i="10"/>
  <c r="S22" i="10"/>
  <c r="R22" i="10"/>
  <c r="V11" i="7"/>
  <c r="U11" i="7"/>
  <c r="T11" i="7"/>
  <c r="S11" i="7"/>
  <c r="U9" i="9"/>
  <c r="T9" i="9"/>
  <c r="U23" i="8" s="1"/>
  <c r="S9" i="9"/>
  <c r="T23" i="8" s="1"/>
  <c r="R9" i="9"/>
  <c r="S23" i="8" s="1"/>
  <c r="V55" i="3"/>
  <c r="U27" i="10" s="1"/>
  <c r="U55" i="3"/>
  <c r="T27" i="10" s="1"/>
  <c r="T55" i="3"/>
  <c r="S27" i="10" s="1"/>
  <c r="S55" i="3"/>
  <c r="R27" i="10" s="1"/>
  <c r="V37" i="3"/>
  <c r="U21" i="10" s="1"/>
  <c r="U37" i="3"/>
  <c r="T21" i="10" s="1"/>
  <c r="T37" i="3"/>
  <c r="S21" i="10" s="1"/>
  <c r="S37" i="3"/>
  <c r="R21" i="10" s="1"/>
  <c r="V13" i="3"/>
  <c r="V10" i="7" s="1"/>
  <c r="U13" i="3"/>
  <c r="U10" i="7" s="1"/>
  <c r="T13" i="3"/>
  <c r="T10" i="7" s="1"/>
  <c r="S13" i="3"/>
  <c r="S10" i="7" s="1"/>
  <c r="V54" i="8"/>
  <c r="V12" i="7" s="1"/>
  <c r="U54" i="8"/>
  <c r="U12" i="7" s="1"/>
  <c r="T54" i="8"/>
  <c r="T12" i="7" s="1"/>
  <c r="S54" i="8"/>
  <c r="S12" i="7" s="1"/>
  <c r="V43" i="5"/>
  <c r="V44" i="5" s="1"/>
  <c r="U43" i="5"/>
  <c r="U44" i="5" s="1"/>
  <c r="T43" i="5"/>
  <c r="T44" i="5" s="1"/>
  <c r="S43" i="5"/>
  <c r="S44" i="5" s="1"/>
  <c r="V42" i="5"/>
  <c r="U42" i="5"/>
  <c r="T42" i="5"/>
  <c r="S42" i="5"/>
  <c r="V32" i="5"/>
  <c r="V33" i="5" s="1"/>
  <c r="U32" i="5"/>
  <c r="U33" i="5" s="1"/>
  <c r="T32" i="5"/>
  <c r="T33" i="5" s="1"/>
  <c r="S32" i="5"/>
  <c r="S33" i="5" s="1"/>
  <c r="V31" i="5"/>
  <c r="U31" i="5"/>
  <c r="T31" i="5"/>
  <c r="S31" i="5"/>
  <c r="V21" i="5"/>
  <c r="V22" i="5" s="1"/>
  <c r="U21" i="5"/>
  <c r="U22" i="5" s="1"/>
  <c r="T21" i="5"/>
  <c r="T22" i="5" s="1"/>
  <c r="S21" i="5"/>
  <c r="S22" i="5" s="1"/>
  <c r="V20" i="5"/>
  <c r="U20" i="5"/>
  <c r="T20" i="5"/>
  <c r="S20" i="5"/>
  <c r="W30" i="6"/>
  <c r="W31" i="6" s="1"/>
  <c r="V30" i="6"/>
  <c r="V31" i="6" s="1"/>
  <c r="U30" i="6"/>
  <c r="U31" i="6" s="1"/>
  <c r="T30" i="6"/>
  <c r="T31" i="6" s="1"/>
  <c r="W21" i="6"/>
  <c r="W22" i="6" s="1"/>
  <c r="V21" i="6"/>
  <c r="V22" i="6" s="1"/>
  <c r="U21" i="6"/>
  <c r="U22" i="6" s="1"/>
  <c r="T21" i="6"/>
  <c r="T22" i="6" s="1"/>
  <c r="W12" i="6"/>
  <c r="W13" i="6" s="1"/>
  <c r="V12" i="6"/>
  <c r="V13" i="6" s="1"/>
  <c r="U12" i="6"/>
  <c r="U13" i="6" s="1"/>
  <c r="T12" i="6"/>
  <c r="T13" i="6" s="1"/>
  <c r="Z43" i="1"/>
  <c r="Y43" i="1"/>
  <c r="X43" i="1"/>
  <c r="W43" i="1"/>
  <c r="Z42" i="1"/>
  <c r="Y42" i="1"/>
  <c r="X42" i="1"/>
  <c r="W42" i="1"/>
  <c r="Z41" i="1"/>
  <c r="Y41" i="1"/>
  <c r="X41" i="1"/>
  <c r="W41" i="1"/>
  <c r="Z40" i="1"/>
  <c r="Y40" i="1"/>
  <c r="X40" i="1"/>
  <c r="W40" i="1"/>
  <c r="Z39" i="1"/>
  <c r="Y39" i="1"/>
  <c r="X39" i="1"/>
  <c r="W39" i="1"/>
  <c r="A111" i="3"/>
  <c r="A112" i="3"/>
  <c r="A113" i="3"/>
  <c r="A114" i="3"/>
  <c r="A115" i="3"/>
  <c r="A116" i="3"/>
  <c r="A117" i="3"/>
  <c r="A118" i="3"/>
  <c r="A119" i="3"/>
  <c r="A120" i="3"/>
  <c r="A121" i="3"/>
  <c r="A122" i="3"/>
  <c r="A93" i="3"/>
  <c r="A94" i="3"/>
  <c r="A95" i="3"/>
  <c r="A96" i="3"/>
  <c r="A97" i="3"/>
  <c r="A98" i="3"/>
  <c r="A99" i="3"/>
  <c r="A100" i="3"/>
  <c r="A101" i="3"/>
  <c r="A102" i="3"/>
  <c r="A103" i="3"/>
  <c r="A104" i="3"/>
  <c r="A75" i="3"/>
  <c r="A76" i="3"/>
  <c r="A77" i="3"/>
  <c r="A78" i="3"/>
  <c r="A79" i="3"/>
  <c r="A80" i="3"/>
  <c r="A81" i="3"/>
  <c r="A82" i="3"/>
  <c r="A83" i="3"/>
  <c r="A84" i="3"/>
  <c r="A85" i="3"/>
  <c r="A86" i="3"/>
  <c r="A57" i="3"/>
  <c r="A58" i="3"/>
  <c r="A59" i="3"/>
  <c r="A60" i="3"/>
  <c r="A61" i="3"/>
  <c r="A62" i="3"/>
  <c r="A63" i="3"/>
  <c r="A64" i="3"/>
  <c r="A65" i="3"/>
  <c r="A66" i="3"/>
  <c r="A67" i="3"/>
  <c r="A68" i="3"/>
  <c r="A39" i="3"/>
  <c r="A40" i="3"/>
  <c r="A41" i="3"/>
  <c r="A42" i="3"/>
  <c r="A43" i="3"/>
  <c r="A44" i="3"/>
  <c r="A45" i="3"/>
  <c r="A46" i="3"/>
  <c r="A47" i="3"/>
  <c r="A48" i="3"/>
  <c r="A49" i="3"/>
  <c r="A50" i="3"/>
  <c r="G5" i="4"/>
  <c r="B30" i="10" l="1"/>
  <c r="J58" i="18"/>
  <c r="J102" i="18"/>
  <c r="J166" i="18"/>
  <c r="J147" i="18"/>
  <c r="J167" i="18"/>
  <c r="J148" i="18"/>
  <c r="J90" i="18"/>
  <c r="J168" i="18"/>
  <c r="J141" i="18"/>
  <c r="J142" i="18"/>
  <c r="J113" i="18"/>
  <c r="J112" i="18"/>
  <c r="J101" i="18"/>
  <c r="J92" i="18"/>
  <c r="J91" i="18"/>
  <c r="J67" i="18"/>
  <c r="J49" i="18"/>
  <c r="T19" i="7"/>
  <c r="U19" i="7"/>
  <c r="V19" i="7"/>
  <c r="V16" i="7"/>
  <c r="T16" i="7"/>
  <c r="U16" i="7"/>
  <c r="V8" i="7"/>
  <c r="S15" i="7"/>
  <c r="T15" i="7"/>
  <c r="V18" i="7"/>
  <c r="S8" i="7"/>
  <c r="T18" i="7"/>
  <c r="T8" i="7"/>
  <c r="V15" i="7"/>
  <c r="S18" i="7"/>
  <c r="U14" i="10"/>
  <c r="U16" i="10" s="1"/>
  <c r="V23" i="8"/>
  <c r="V46" i="5"/>
  <c r="M5" i="4"/>
  <c r="R15" i="18"/>
  <c r="X15" i="18"/>
  <c r="U46" i="5"/>
  <c r="S46" i="5"/>
  <c r="T46" i="5"/>
  <c r="U47" i="5"/>
  <c r="U48" i="5" s="1"/>
  <c r="V47" i="5"/>
  <c r="V48" i="5" s="1"/>
  <c r="S47" i="5"/>
  <c r="S48" i="5" s="1"/>
  <c r="T47" i="5"/>
  <c r="T48" i="5" s="1"/>
  <c r="U9" i="7"/>
  <c r="T9" i="7"/>
  <c r="V9" i="7"/>
  <c r="T14" i="10"/>
  <c r="T16" i="10" s="1"/>
  <c r="R14" i="10"/>
  <c r="S14" i="10"/>
  <c r="S16" i="10" s="1"/>
  <c r="V32" i="6"/>
  <c r="V33" i="6" s="1"/>
  <c r="W32" i="6"/>
  <c r="W33" i="6" s="1"/>
  <c r="T32" i="6"/>
  <c r="T33" i="6" s="1"/>
  <c r="U32" i="6"/>
  <c r="U33" i="6" s="1"/>
  <c r="C30" i="10" l="1"/>
  <c r="S19" i="7"/>
  <c r="J175" i="18" s="1"/>
  <c r="J114" i="18"/>
  <c r="S16" i="7"/>
  <c r="J172" i="18" s="1"/>
  <c r="J103" i="18"/>
  <c r="J116" i="18"/>
  <c r="J117" i="18"/>
  <c r="S9" i="7"/>
  <c r="J165" i="18" s="1"/>
  <c r="R16" i="10"/>
  <c r="J136" i="18" s="1"/>
  <c r="J134" i="18"/>
  <c r="U18" i="7"/>
  <c r="U17" i="7" s="1"/>
  <c r="J68" i="18"/>
  <c r="U15" i="7"/>
  <c r="J171" i="18" s="1"/>
  <c r="J59" i="18"/>
  <c r="J70" i="18"/>
  <c r="J69" i="18"/>
  <c r="U8" i="7"/>
  <c r="J164" i="18" s="1"/>
  <c r="J50" i="18"/>
  <c r="T17" i="7"/>
  <c r="V17" i="7"/>
  <c r="V14" i="7"/>
  <c r="T14" i="7"/>
  <c r="W46" i="8"/>
  <c r="U45" i="8"/>
  <c r="U46" i="8" s="1"/>
  <c r="X46" i="8"/>
  <c r="V45" i="8"/>
  <c r="V46" i="8" s="1"/>
  <c r="T45" i="8"/>
  <c r="B30" i="4"/>
  <c r="A33" i="18" s="1"/>
  <c r="B29" i="4"/>
  <c r="A32" i="18" s="1"/>
  <c r="K5" i="4"/>
  <c r="J5" i="4"/>
  <c r="I5" i="4"/>
  <c r="E6" i="1"/>
  <c r="P8" i="18" s="1"/>
  <c r="E7" i="1"/>
  <c r="P9" i="18" s="1"/>
  <c r="G39" i="1"/>
  <c r="I33" i="4" s="1"/>
  <c r="H39" i="1"/>
  <c r="J27" i="4" s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B27" i="1"/>
  <c r="B26" i="1"/>
  <c r="B17" i="1"/>
  <c r="B42" i="1" s="1"/>
  <c r="B16" i="1"/>
  <c r="F14" i="12" l="1"/>
  <c r="P135" i="18" s="1"/>
  <c r="D30" i="10"/>
  <c r="J174" i="18"/>
  <c r="U14" i="7"/>
  <c r="S17" i="7"/>
  <c r="J173" i="18" s="1"/>
  <c r="S14" i="7"/>
  <c r="S45" i="8"/>
  <c r="J118" i="18"/>
  <c r="AB15" i="18"/>
  <c r="V15" i="18"/>
  <c r="O5" i="4"/>
  <c r="T15" i="18"/>
  <c r="Z15" i="18"/>
  <c r="AA15" i="18"/>
  <c r="U15" i="18"/>
  <c r="D7" i="1"/>
  <c r="D6" i="1"/>
  <c r="Q5" i="4"/>
  <c r="B41" i="1"/>
  <c r="P5" i="4"/>
  <c r="J170" i="18" l="1"/>
  <c r="E30" i="10"/>
  <c r="G14" i="12"/>
  <c r="O9" i="18"/>
  <c r="AA27" i="1"/>
  <c r="AB27" i="1"/>
  <c r="AC27" i="1"/>
  <c r="AD27" i="1"/>
  <c r="O8" i="18"/>
  <c r="AA26" i="1"/>
  <c r="AD26" i="1"/>
  <c r="AB26" i="1"/>
  <c r="AC26" i="1"/>
  <c r="Z27" i="1"/>
  <c r="W27" i="1"/>
  <c r="F27" i="1"/>
  <c r="S27" i="1"/>
  <c r="X27" i="1"/>
  <c r="O26" i="1"/>
  <c r="H27" i="1"/>
  <c r="D18" i="18" s="1"/>
  <c r="N27" i="1"/>
  <c r="K27" i="1"/>
  <c r="E26" i="1"/>
  <c r="Q27" i="1"/>
  <c r="O27" i="1"/>
  <c r="R26" i="1"/>
  <c r="U27" i="1"/>
  <c r="K26" i="1"/>
  <c r="U26" i="1"/>
  <c r="H26" i="1"/>
  <c r="D17" i="18" s="1"/>
  <c r="W26" i="1"/>
  <c r="V26" i="1"/>
  <c r="P27" i="1"/>
  <c r="Q26" i="1"/>
  <c r="J26" i="1"/>
  <c r="F17" i="18" s="1"/>
  <c r="T26" i="1"/>
  <c r="G26" i="1"/>
  <c r="C17" i="18" s="1"/>
  <c r="L27" i="1"/>
  <c r="M27" i="1"/>
  <c r="Z26" i="1"/>
  <c r="I26" i="1"/>
  <c r="E17" i="18" s="1"/>
  <c r="S26" i="1"/>
  <c r="X26" i="1"/>
  <c r="T27" i="1"/>
  <c r="J27" i="1"/>
  <c r="F18" i="18" s="1"/>
  <c r="L26" i="1"/>
  <c r="P26" i="1"/>
  <c r="M26" i="1"/>
  <c r="G27" i="1"/>
  <c r="C18" i="18" s="1"/>
  <c r="Y26" i="1"/>
  <c r="E27" i="1"/>
  <c r="I27" i="1"/>
  <c r="E18" i="18" s="1"/>
  <c r="V27" i="1"/>
  <c r="F26" i="1"/>
  <c r="N26" i="1"/>
  <c r="R27" i="1"/>
  <c r="Y27" i="1"/>
  <c r="E15" i="4"/>
  <c r="D15" i="4" s="1"/>
  <c r="H14" i="12" l="1"/>
  <c r="F30" i="10"/>
  <c r="I17" i="18"/>
  <c r="H17" i="18"/>
  <c r="G17" i="18"/>
  <c r="G18" i="18"/>
  <c r="I18" i="18"/>
  <c r="J17" i="18"/>
  <c r="H18" i="18"/>
  <c r="J18" i="18"/>
  <c r="C86" i="3"/>
  <c r="R6" i="13"/>
  <c r="S6" i="13"/>
  <c r="T6" i="13"/>
  <c r="U6" i="13"/>
  <c r="R12" i="13"/>
  <c r="S12" i="13"/>
  <c r="T12" i="13"/>
  <c r="U12" i="13"/>
  <c r="R29" i="13"/>
  <c r="R36" i="13" s="1"/>
  <c r="S29" i="13"/>
  <c r="S36" i="13" s="1"/>
  <c r="T29" i="13"/>
  <c r="T36" i="13" s="1"/>
  <c r="U29" i="13"/>
  <c r="U36" i="13" s="1"/>
  <c r="R39" i="13"/>
  <c r="S39" i="13"/>
  <c r="T39" i="13"/>
  <c r="U39" i="13"/>
  <c r="R46" i="13"/>
  <c r="S46" i="13"/>
  <c r="T46" i="13"/>
  <c r="U46" i="13"/>
  <c r="Q11" i="7"/>
  <c r="R11" i="7"/>
  <c r="O37" i="3"/>
  <c r="N21" i="10" s="1"/>
  <c r="P37" i="3"/>
  <c r="O21" i="10" s="1"/>
  <c r="Q37" i="3"/>
  <c r="P21" i="10" s="1"/>
  <c r="R37" i="3"/>
  <c r="Q21" i="10" s="1"/>
  <c r="O55" i="3"/>
  <c r="N27" i="10" s="1"/>
  <c r="P55" i="3"/>
  <c r="O27" i="10" s="1"/>
  <c r="Q55" i="3"/>
  <c r="P27" i="10" s="1"/>
  <c r="R55" i="3"/>
  <c r="Q27" i="10" s="1"/>
  <c r="O13" i="3"/>
  <c r="O10" i="7" s="1"/>
  <c r="P13" i="3"/>
  <c r="P10" i="7" s="1"/>
  <c r="Q13" i="3"/>
  <c r="Q10" i="7" s="1"/>
  <c r="R13" i="3"/>
  <c r="R10" i="7" s="1"/>
  <c r="Q20" i="5"/>
  <c r="R20" i="5"/>
  <c r="Q21" i="5"/>
  <c r="Q22" i="5" s="1"/>
  <c r="R21" i="5"/>
  <c r="R22" i="5" s="1"/>
  <c r="Q31" i="5"/>
  <c r="R31" i="5"/>
  <c r="Q32" i="5"/>
  <c r="Q33" i="5" s="1"/>
  <c r="R32" i="5"/>
  <c r="R33" i="5" s="1"/>
  <c r="Q42" i="5"/>
  <c r="R42" i="5"/>
  <c r="Q43" i="5"/>
  <c r="Q44" i="5" s="1"/>
  <c r="R43" i="5"/>
  <c r="R44" i="5" s="1"/>
  <c r="R12" i="6"/>
  <c r="R13" i="6" s="1"/>
  <c r="S12" i="6"/>
  <c r="S13" i="6" s="1"/>
  <c r="R21" i="6"/>
  <c r="R22" i="6" s="1"/>
  <c r="S21" i="6"/>
  <c r="S22" i="6" s="1"/>
  <c r="R30" i="6"/>
  <c r="R31" i="6" s="1"/>
  <c r="S30" i="6"/>
  <c r="S31" i="6" s="1"/>
  <c r="C35" i="18"/>
  <c r="D35" i="18"/>
  <c r="E35" i="18"/>
  <c r="F35" i="18"/>
  <c r="E14" i="4"/>
  <c r="C148" i="18"/>
  <c r="E148" i="18"/>
  <c r="F148" i="18"/>
  <c r="B22" i="10"/>
  <c r="C142" i="18" s="1"/>
  <c r="C22" i="10"/>
  <c r="D142" i="18" s="1"/>
  <c r="D22" i="10"/>
  <c r="E142" i="18" s="1"/>
  <c r="E22" i="10"/>
  <c r="F142" i="18" s="1"/>
  <c r="F22" i="10"/>
  <c r="G22" i="10"/>
  <c r="H22" i="10"/>
  <c r="I22" i="10"/>
  <c r="J22" i="10"/>
  <c r="K22" i="10"/>
  <c r="L22" i="10"/>
  <c r="M22" i="10"/>
  <c r="N22" i="10"/>
  <c r="O22" i="10"/>
  <c r="P22" i="10"/>
  <c r="Q22" i="10"/>
  <c r="C11" i="7"/>
  <c r="C167" i="18" s="1"/>
  <c r="D11" i="7"/>
  <c r="D167" i="18" s="1"/>
  <c r="E11" i="7"/>
  <c r="E167" i="18" s="1"/>
  <c r="F11" i="7"/>
  <c r="F167" i="18" s="1"/>
  <c r="G11" i="7"/>
  <c r="H11" i="7"/>
  <c r="I11" i="7"/>
  <c r="J11" i="7"/>
  <c r="K11" i="7"/>
  <c r="L11" i="7"/>
  <c r="M11" i="7"/>
  <c r="N11" i="7"/>
  <c r="O11" i="7"/>
  <c r="P11" i="7"/>
  <c r="A123" i="3"/>
  <c r="A124" i="3"/>
  <c r="A125" i="3"/>
  <c r="A110" i="3"/>
  <c r="A105" i="3"/>
  <c r="A106" i="3"/>
  <c r="A107" i="3"/>
  <c r="A92" i="3"/>
  <c r="A87" i="3"/>
  <c r="A88" i="3"/>
  <c r="A89" i="3"/>
  <c r="A74" i="3"/>
  <c r="A69" i="3"/>
  <c r="A70" i="3"/>
  <c r="A71" i="3"/>
  <c r="A56" i="3"/>
  <c r="I14" i="12" l="1"/>
  <c r="G30" i="10"/>
  <c r="I148" i="18"/>
  <c r="G148" i="18"/>
  <c r="I142" i="18"/>
  <c r="H167" i="18"/>
  <c r="I166" i="18"/>
  <c r="I141" i="18"/>
  <c r="G142" i="18"/>
  <c r="H142" i="18"/>
  <c r="I167" i="18"/>
  <c r="H148" i="18"/>
  <c r="G167" i="18"/>
  <c r="I147" i="18"/>
  <c r="S52" i="13"/>
  <c r="T52" i="13"/>
  <c r="T19" i="13"/>
  <c r="V41" i="14" s="1"/>
  <c r="R19" i="7"/>
  <c r="Q19" i="7"/>
  <c r="R16" i="7"/>
  <c r="Q16" i="7"/>
  <c r="Q9" i="7"/>
  <c r="R9" i="7"/>
  <c r="R8" i="7"/>
  <c r="Q15" i="7"/>
  <c r="Q8" i="7"/>
  <c r="R18" i="7"/>
  <c r="Q18" i="7"/>
  <c r="R15" i="7"/>
  <c r="R52" i="13"/>
  <c r="U52" i="13"/>
  <c r="D14" i="4"/>
  <c r="O24" i="18" s="1"/>
  <c r="P24" i="18"/>
  <c r="S19" i="13"/>
  <c r="U41" i="14" s="1"/>
  <c r="U19" i="13"/>
  <c r="W41" i="14" s="1"/>
  <c r="R19" i="13"/>
  <c r="T41" i="14" s="1"/>
  <c r="Q46" i="5"/>
  <c r="R46" i="5"/>
  <c r="C104" i="3"/>
  <c r="C122" i="3" s="1"/>
  <c r="D86" i="3"/>
  <c r="E32" i="3" s="1"/>
  <c r="I35" i="18"/>
  <c r="J35" i="18"/>
  <c r="G35" i="18"/>
  <c r="H35" i="18"/>
  <c r="S32" i="6"/>
  <c r="S33" i="6" s="1"/>
  <c r="R32" i="6"/>
  <c r="R33" i="6" s="1"/>
  <c r="R47" i="5"/>
  <c r="R48" i="5" s="1"/>
  <c r="Q47" i="5"/>
  <c r="Q48" i="5" s="1"/>
  <c r="I10" i="18"/>
  <c r="A183" i="18"/>
  <c r="A184" i="18"/>
  <c r="A179" i="18"/>
  <c r="A180" i="18"/>
  <c r="A181" i="18"/>
  <c r="A182" i="18"/>
  <c r="A162" i="18"/>
  <c r="A163" i="18"/>
  <c r="A164" i="18"/>
  <c r="A165" i="18"/>
  <c r="A166" i="18"/>
  <c r="A167" i="18"/>
  <c r="A168" i="18"/>
  <c r="A169" i="18"/>
  <c r="A170" i="18"/>
  <c r="A171" i="18"/>
  <c r="A172" i="18"/>
  <c r="A173" i="18"/>
  <c r="A174" i="18"/>
  <c r="A175" i="18"/>
  <c r="A176" i="18"/>
  <c r="A177" i="18"/>
  <c r="A178" i="18"/>
  <c r="A161" i="18"/>
  <c r="A125" i="18"/>
  <c r="A126" i="18"/>
  <c r="A127" i="18"/>
  <c r="A128" i="18"/>
  <c r="A129" i="18"/>
  <c r="A130" i="18"/>
  <c r="A131" i="18"/>
  <c r="A133" i="18"/>
  <c r="A134" i="18"/>
  <c r="A138" i="18"/>
  <c r="A140" i="18"/>
  <c r="A141" i="18"/>
  <c r="A142" i="18"/>
  <c r="A144" i="18"/>
  <c r="A145" i="18"/>
  <c r="A147" i="18"/>
  <c r="A148" i="18"/>
  <c r="A149" i="18"/>
  <c r="A151" i="18"/>
  <c r="A153" i="18"/>
  <c r="A154" i="18"/>
  <c r="A157" i="18"/>
  <c r="A124" i="18"/>
  <c r="A116" i="18"/>
  <c r="A117" i="18"/>
  <c r="A118" i="18"/>
  <c r="A112" i="18"/>
  <c r="A113" i="18"/>
  <c r="A114" i="18"/>
  <c r="A76" i="18"/>
  <c r="A77" i="18"/>
  <c r="A78" i="18"/>
  <c r="A79" i="18"/>
  <c r="A80" i="18"/>
  <c r="A81" i="18"/>
  <c r="A82" i="18"/>
  <c r="A83" i="18"/>
  <c r="A84" i="18"/>
  <c r="A85" i="18"/>
  <c r="A86" i="18"/>
  <c r="A87" i="18"/>
  <c r="A88" i="18"/>
  <c r="A89" i="18"/>
  <c r="A90" i="18"/>
  <c r="A91" i="18"/>
  <c r="A92" i="18"/>
  <c r="A94" i="18"/>
  <c r="A95" i="18"/>
  <c r="A96" i="18"/>
  <c r="A97" i="18"/>
  <c r="A98" i="18"/>
  <c r="A99" i="18"/>
  <c r="A100" i="18"/>
  <c r="A101" i="18"/>
  <c r="A102" i="18"/>
  <c r="A103" i="18"/>
  <c r="A105" i="18"/>
  <c r="A106" i="18"/>
  <c r="A107" i="18"/>
  <c r="A108" i="18"/>
  <c r="A109" i="18"/>
  <c r="A110" i="18"/>
  <c r="A111" i="18"/>
  <c r="A75" i="18"/>
  <c r="A62" i="18"/>
  <c r="A63" i="18"/>
  <c r="A64" i="18"/>
  <c r="A65" i="18"/>
  <c r="A66" i="18"/>
  <c r="A67" i="18"/>
  <c r="A68" i="18"/>
  <c r="A69" i="18"/>
  <c r="A70" i="18"/>
  <c r="A55" i="18"/>
  <c r="A56" i="18"/>
  <c r="A57" i="18"/>
  <c r="A58" i="18"/>
  <c r="A59" i="18"/>
  <c r="A61" i="18"/>
  <c r="A43" i="18"/>
  <c r="A44" i="18"/>
  <c r="A45" i="18"/>
  <c r="A46" i="18"/>
  <c r="A47" i="18"/>
  <c r="A48" i="18"/>
  <c r="A49" i="18"/>
  <c r="A50" i="18"/>
  <c r="A52" i="18"/>
  <c r="A53" i="18"/>
  <c r="A54" i="18"/>
  <c r="A42" i="18"/>
  <c r="A36" i="18"/>
  <c r="A37" i="18"/>
  <c r="A21" i="18"/>
  <c r="A22" i="18"/>
  <c r="E12" i="4"/>
  <c r="J14" i="12" l="1"/>
  <c r="Q135" i="18" s="1"/>
  <c r="H30" i="10"/>
  <c r="R54" i="13"/>
  <c r="T54" i="13"/>
  <c r="S54" i="13"/>
  <c r="Q17" i="7"/>
  <c r="R17" i="7"/>
  <c r="Q14" i="7"/>
  <c r="R14" i="7"/>
  <c r="T46" i="8"/>
  <c r="R45" i="8"/>
  <c r="S46" i="8"/>
  <c r="Q45" i="8"/>
  <c r="D12" i="4"/>
  <c r="O22" i="18" s="1"/>
  <c r="P22" i="18"/>
  <c r="U54" i="13"/>
  <c r="E86" i="3"/>
  <c r="F32" i="3" s="1"/>
  <c r="D104" i="3"/>
  <c r="D122" i="3" s="1"/>
  <c r="F16" i="12"/>
  <c r="P137" i="18" s="1"/>
  <c r="F10" i="18"/>
  <c r="E10" i="18"/>
  <c r="G10" i="18"/>
  <c r="D10" i="18"/>
  <c r="C10" i="18"/>
  <c r="H10" i="18"/>
  <c r="I30" i="10" l="1"/>
  <c r="K14" i="12"/>
  <c r="E104" i="3"/>
  <c r="E122" i="3" s="1"/>
  <c r="F86" i="3"/>
  <c r="G32" i="3" s="1"/>
  <c r="C84" i="3"/>
  <c r="C82" i="3"/>
  <c r="C80" i="3"/>
  <c r="C81" i="3"/>
  <c r="C77" i="3"/>
  <c r="C76" i="3"/>
  <c r="C78" i="3"/>
  <c r="C83" i="3"/>
  <c r="C79" i="3"/>
  <c r="G16" i="12"/>
  <c r="H16" i="12" s="1"/>
  <c r="I16" i="12" s="1"/>
  <c r="J16" i="12" s="1"/>
  <c r="Q137" i="18" s="1"/>
  <c r="L14" i="12" l="1"/>
  <c r="J30" i="10"/>
  <c r="C101" i="3"/>
  <c r="C119" i="3" s="1"/>
  <c r="C100" i="3"/>
  <c r="C118" i="3" s="1"/>
  <c r="C96" i="3"/>
  <c r="C114" i="3" s="1"/>
  <c r="F104" i="3"/>
  <c r="F122" i="3" s="1"/>
  <c r="C99" i="3"/>
  <c r="C117" i="3" s="1"/>
  <c r="C97" i="3"/>
  <c r="C115" i="3" s="1"/>
  <c r="C95" i="3"/>
  <c r="C113" i="3" s="1"/>
  <c r="G86" i="3"/>
  <c r="H32" i="3" s="1"/>
  <c r="D80" i="3"/>
  <c r="E26" i="3" s="1"/>
  <c r="D83" i="3"/>
  <c r="E29" i="3" s="1"/>
  <c r="D77" i="3"/>
  <c r="E23" i="3" s="1"/>
  <c r="C85" i="3"/>
  <c r="D76" i="3"/>
  <c r="E22" i="3" s="1"/>
  <c r="C75" i="3"/>
  <c r="D84" i="3"/>
  <c r="E30" i="3" s="1"/>
  <c r="D78" i="3"/>
  <c r="E24" i="3" s="1"/>
  <c r="D81" i="3"/>
  <c r="E27" i="3" s="1"/>
  <c r="D82" i="3"/>
  <c r="E28" i="3" s="1"/>
  <c r="D79" i="3"/>
  <c r="E25" i="3" s="1"/>
  <c r="C94" i="3"/>
  <c r="C112" i="3" s="1"/>
  <c r="C98" i="3"/>
  <c r="C116" i="3" s="1"/>
  <c r="C102" i="3"/>
  <c r="C120" i="3" s="1"/>
  <c r="K16" i="12"/>
  <c r="L16" i="12" s="1"/>
  <c r="M16" i="12" s="1"/>
  <c r="N16" i="12" s="1"/>
  <c r="R137" i="18" s="1"/>
  <c r="B14" i="1"/>
  <c r="B39" i="1" s="1"/>
  <c r="B24" i="1"/>
  <c r="B25" i="1"/>
  <c r="M14" i="12" l="1"/>
  <c r="K30" i="10"/>
  <c r="D101" i="3"/>
  <c r="D119" i="3" s="1"/>
  <c r="D97" i="3"/>
  <c r="D115" i="3" s="1"/>
  <c r="D96" i="3"/>
  <c r="D114" i="3" s="1"/>
  <c r="G104" i="3"/>
  <c r="G122" i="3" s="1"/>
  <c r="H86" i="3"/>
  <c r="I32" i="3" s="1"/>
  <c r="D94" i="3"/>
  <c r="D112" i="3" s="1"/>
  <c r="D99" i="3"/>
  <c r="D117" i="3" s="1"/>
  <c r="C93" i="3"/>
  <c r="C111" i="3" s="1"/>
  <c r="D95" i="3"/>
  <c r="D113" i="3" s="1"/>
  <c r="E81" i="3"/>
  <c r="F27" i="3" s="1"/>
  <c r="D75" i="3"/>
  <c r="E77" i="3"/>
  <c r="F23" i="3" s="1"/>
  <c r="E79" i="3"/>
  <c r="F25" i="3" s="1"/>
  <c r="E78" i="3"/>
  <c r="F24" i="3" s="1"/>
  <c r="E83" i="3"/>
  <c r="F29" i="3" s="1"/>
  <c r="E76" i="3"/>
  <c r="F22" i="3" s="1"/>
  <c r="D100" i="3"/>
  <c r="D118" i="3" s="1"/>
  <c r="D102" i="3"/>
  <c r="D120" i="3" s="1"/>
  <c r="C103" i="3"/>
  <c r="C121" i="3" s="1"/>
  <c r="D98" i="3"/>
  <c r="D116" i="3" s="1"/>
  <c r="E82" i="3"/>
  <c r="F28" i="3" s="1"/>
  <c r="E84" i="3"/>
  <c r="F30" i="3" s="1"/>
  <c r="D85" i="3"/>
  <c r="E31" i="3" s="1"/>
  <c r="E80" i="3"/>
  <c r="F26" i="3" s="1"/>
  <c r="O16" i="12"/>
  <c r="P16" i="12" s="1"/>
  <c r="Q16" i="12" s="1"/>
  <c r="R16" i="12" s="1"/>
  <c r="S137" i="18" s="1"/>
  <c r="N14" i="12" l="1"/>
  <c r="R135" i="18" s="1"/>
  <c r="L30" i="10"/>
  <c r="E101" i="3"/>
  <c r="E119" i="3" s="1"/>
  <c r="H104" i="3"/>
  <c r="H122" i="3" s="1"/>
  <c r="D103" i="3"/>
  <c r="D121" i="3" s="1"/>
  <c r="S16" i="12"/>
  <c r="T16" i="12" s="1"/>
  <c r="U16" i="12" s="1"/>
  <c r="V16" i="12" s="1"/>
  <c r="E100" i="3"/>
  <c r="E118" i="3" s="1"/>
  <c r="E94" i="3"/>
  <c r="E112" i="3" s="1"/>
  <c r="E95" i="3"/>
  <c r="E113" i="3" s="1"/>
  <c r="E98" i="3"/>
  <c r="E116" i="3" s="1"/>
  <c r="I86" i="3"/>
  <c r="J32" i="3" s="1"/>
  <c r="F79" i="3"/>
  <c r="G25" i="3" s="1"/>
  <c r="F81" i="3"/>
  <c r="G27" i="3" s="1"/>
  <c r="E75" i="3"/>
  <c r="F21" i="3" s="1"/>
  <c r="F80" i="3"/>
  <c r="G26" i="3" s="1"/>
  <c r="F82" i="3"/>
  <c r="G28" i="3" s="1"/>
  <c r="F76" i="3"/>
  <c r="G22" i="3" s="1"/>
  <c r="E97" i="3"/>
  <c r="E115" i="3" s="1"/>
  <c r="E99" i="3"/>
  <c r="E117" i="3" s="1"/>
  <c r="F78" i="3"/>
  <c r="G24" i="3" s="1"/>
  <c r="E85" i="3"/>
  <c r="F31" i="3" s="1"/>
  <c r="F83" i="3"/>
  <c r="G29" i="3" s="1"/>
  <c r="F84" i="3"/>
  <c r="G30" i="3" s="1"/>
  <c r="F77" i="3"/>
  <c r="G23" i="3" s="1"/>
  <c r="E102" i="3"/>
  <c r="E120" i="3" s="1"/>
  <c r="E96" i="3"/>
  <c r="E114" i="3" s="1"/>
  <c r="D111" i="3"/>
  <c r="E6" i="4"/>
  <c r="P16" i="18" s="1"/>
  <c r="W16" i="12" l="1"/>
  <c r="X16" i="12" s="1"/>
  <c r="Y16" i="12" s="1"/>
  <c r="Z16" i="12" s="1"/>
  <c r="M30" i="10"/>
  <c r="O14" i="12"/>
  <c r="F102" i="3"/>
  <c r="F120" i="3" s="1"/>
  <c r="I104" i="3"/>
  <c r="I122" i="3" s="1"/>
  <c r="F94" i="3"/>
  <c r="F112" i="3" s="1"/>
  <c r="E93" i="3"/>
  <c r="E111" i="3" s="1"/>
  <c r="J86" i="3"/>
  <c r="K32" i="3" s="1"/>
  <c r="F99" i="3"/>
  <c r="F117" i="3" s="1"/>
  <c r="F95" i="3"/>
  <c r="F113" i="3" s="1"/>
  <c r="F96" i="3"/>
  <c r="F114" i="3" s="1"/>
  <c r="F100" i="3"/>
  <c r="F118" i="3" s="1"/>
  <c r="F85" i="3"/>
  <c r="G31" i="3" s="1"/>
  <c r="G77" i="3"/>
  <c r="H23" i="3" s="1"/>
  <c r="E103" i="3"/>
  <c r="E121" i="3" s="1"/>
  <c r="G76" i="3"/>
  <c r="H22" i="3" s="1"/>
  <c r="F75" i="3"/>
  <c r="G21" i="3" s="1"/>
  <c r="G83" i="3"/>
  <c r="H29" i="3" s="1"/>
  <c r="G84" i="3"/>
  <c r="H30" i="3" s="1"/>
  <c r="G82" i="3"/>
  <c r="H28" i="3" s="1"/>
  <c r="G81" i="3"/>
  <c r="H27" i="3" s="1"/>
  <c r="G79" i="3"/>
  <c r="H25" i="3" s="1"/>
  <c r="G78" i="3"/>
  <c r="H24" i="3" s="1"/>
  <c r="F101" i="3"/>
  <c r="F119" i="3" s="1"/>
  <c r="F98" i="3"/>
  <c r="F116" i="3" s="1"/>
  <c r="F97" i="3"/>
  <c r="F115" i="3" s="1"/>
  <c r="G80" i="3"/>
  <c r="H26" i="3" s="1"/>
  <c r="D6" i="4"/>
  <c r="O16" i="18" s="1"/>
  <c r="A52" i="3"/>
  <c r="B15" i="1"/>
  <c r="B40" i="1" s="1"/>
  <c r="P14" i="12" l="1"/>
  <c r="N30" i="10"/>
  <c r="F93" i="3"/>
  <c r="F111" i="3" s="1"/>
  <c r="G96" i="3"/>
  <c r="G114" i="3" s="1"/>
  <c r="G102" i="3"/>
  <c r="G120" i="3" s="1"/>
  <c r="G94" i="3"/>
  <c r="G112" i="3" s="1"/>
  <c r="J104" i="3"/>
  <c r="J122" i="3" s="1"/>
  <c r="G97" i="3"/>
  <c r="G115" i="3" s="1"/>
  <c r="G95" i="3"/>
  <c r="G113" i="3" s="1"/>
  <c r="K86" i="3"/>
  <c r="L32" i="3" s="1"/>
  <c r="H79" i="3"/>
  <c r="I25" i="3" s="1"/>
  <c r="H84" i="3"/>
  <c r="I30" i="3" s="1"/>
  <c r="H76" i="3"/>
  <c r="I22" i="3" s="1"/>
  <c r="H80" i="3"/>
  <c r="I26" i="3" s="1"/>
  <c r="G99" i="3"/>
  <c r="G117" i="3" s="1"/>
  <c r="G101" i="3"/>
  <c r="G119" i="3" s="1"/>
  <c r="H83" i="3"/>
  <c r="I29" i="3" s="1"/>
  <c r="H77" i="3"/>
  <c r="I23" i="3" s="1"/>
  <c r="H81" i="3"/>
  <c r="I27" i="3" s="1"/>
  <c r="H82" i="3"/>
  <c r="I28" i="3" s="1"/>
  <c r="G98" i="3"/>
  <c r="G116" i="3" s="1"/>
  <c r="H78" i="3"/>
  <c r="I24" i="3" s="1"/>
  <c r="G100" i="3"/>
  <c r="G118" i="3" s="1"/>
  <c r="G75" i="3"/>
  <c r="H21" i="3" s="1"/>
  <c r="F103" i="3"/>
  <c r="F121" i="3" s="1"/>
  <c r="G85" i="3"/>
  <c r="H31" i="3" s="1"/>
  <c r="C32" i="5"/>
  <c r="C33" i="5" s="1"/>
  <c r="D32" i="5"/>
  <c r="E32" i="5"/>
  <c r="F32" i="5"/>
  <c r="G32" i="5"/>
  <c r="G33" i="5" s="1"/>
  <c r="H32" i="5"/>
  <c r="H33" i="5" s="1"/>
  <c r="I32" i="5"/>
  <c r="I33" i="5" s="1"/>
  <c r="J32" i="5"/>
  <c r="J33" i="5" s="1"/>
  <c r="K32" i="5"/>
  <c r="K33" i="5" s="1"/>
  <c r="L32" i="5"/>
  <c r="L33" i="5" s="1"/>
  <c r="M32" i="5"/>
  <c r="M33" i="5" s="1"/>
  <c r="N32" i="5"/>
  <c r="N33" i="5" s="1"/>
  <c r="O32" i="5"/>
  <c r="O33" i="5" s="1"/>
  <c r="P32" i="5"/>
  <c r="P33" i="5" s="1"/>
  <c r="Q14" i="12" l="1"/>
  <c r="O30" i="10"/>
  <c r="F102" i="18"/>
  <c r="F33" i="5"/>
  <c r="E102" i="18"/>
  <c r="E33" i="5"/>
  <c r="D102" i="18"/>
  <c r="D33" i="5"/>
  <c r="G102" i="18"/>
  <c r="I102" i="18"/>
  <c r="H102" i="18"/>
  <c r="C103" i="18"/>
  <c r="C102" i="18"/>
  <c r="P16" i="7"/>
  <c r="J16" i="7"/>
  <c r="I16" i="7"/>
  <c r="N16" i="7"/>
  <c r="H16" i="7"/>
  <c r="M16" i="7"/>
  <c r="L16" i="7"/>
  <c r="H99" i="3"/>
  <c r="H117" i="3" s="1"/>
  <c r="H101" i="3"/>
  <c r="H119" i="3" s="1"/>
  <c r="H94" i="3"/>
  <c r="H112" i="3" s="1"/>
  <c r="L86" i="3"/>
  <c r="M32" i="3" s="1"/>
  <c r="H100" i="3"/>
  <c r="H118" i="3" s="1"/>
  <c r="H97" i="3"/>
  <c r="H115" i="3" s="1"/>
  <c r="K104" i="3"/>
  <c r="K122" i="3" s="1"/>
  <c r="I77" i="3"/>
  <c r="J23" i="3" s="1"/>
  <c r="G93" i="3"/>
  <c r="G111" i="3" s="1"/>
  <c r="I80" i="3"/>
  <c r="J26" i="3" s="1"/>
  <c r="H75" i="3"/>
  <c r="I21" i="3" s="1"/>
  <c r="I82" i="3"/>
  <c r="J28" i="3" s="1"/>
  <c r="I83" i="3"/>
  <c r="J29" i="3" s="1"/>
  <c r="I76" i="3"/>
  <c r="J22" i="3" s="1"/>
  <c r="I78" i="3"/>
  <c r="J24" i="3" s="1"/>
  <c r="H102" i="3"/>
  <c r="H120" i="3" s="1"/>
  <c r="I84" i="3"/>
  <c r="J30" i="3" s="1"/>
  <c r="H85" i="3"/>
  <c r="I31" i="3" s="1"/>
  <c r="I81" i="3"/>
  <c r="J27" i="3" s="1"/>
  <c r="G103" i="3"/>
  <c r="G121" i="3" s="1"/>
  <c r="H96" i="3"/>
  <c r="H114" i="3" s="1"/>
  <c r="H95" i="3"/>
  <c r="H113" i="3" s="1"/>
  <c r="H98" i="3"/>
  <c r="H116" i="3" s="1"/>
  <c r="I79" i="3"/>
  <c r="J25" i="3" s="1"/>
  <c r="B9" i="9"/>
  <c r="C23" i="8" s="1"/>
  <c r="D23" i="8"/>
  <c r="D9" i="9"/>
  <c r="E23" i="8" s="1"/>
  <c r="E9" i="9"/>
  <c r="F23" i="8" s="1"/>
  <c r="F9" i="9"/>
  <c r="G23" i="8" s="1"/>
  <c r="G9" i="9"/>
  <c r="H23" i="8" s="1"/>
  <c r="H9" i="9"/>
  <c r="I23" i="8" s="1"/>
  <c r="I9" i="9"/>
  <c r="J23" i="8" s="1"/>
  <c r="J9" i="9"/>
  <c r="K23" i="8" s="1"/>
  <c r="K9" i="9"/>
  <c r="L23" i="8" s="1"/>
  <c r="L9" i="9"/>
  <c r="M23" i="8" s="1"/>
  <c r="M9" i="9"/>
  <c r="N23" i="8" s="1"/>
  <c r="N9" i="9"/>
  <c r="O23" i="8" s="1"/>
  <c r="O9" i="9"/>
  <c r="P23" i="8" s="1"/>
  <c r="P9" i="9"/>
  <c r="Q23" i="8" s="1"/>
  <c r="Q9" i="9"/>
  <c r="R23" i="8" s="1"/>
  <c r="R14" i="12" l="1"/>
  <c r="S135" i="18" s="1"/>
  <c r="P30" i="10"/>
  <c r="I103" i="18"/>
  <c r="H103" i="18"/>
  <c r="G103" i="18"/>
  <c r="E16" i="7"/>
  <c r="E172" i="18" s="1"/>
  <c r="E103" i="18"/>
  <c r="F16" i="7"/>
  <c r="F172" i="18" s="1"/>
  <c r="F103" i="18"/>
  <c r="D16" i="7"/>
  <c r="D172" i="18" s="1"/>
  <c r="D103" i="18"/>
  <c r="I100" i="3"/>
  <c r="I118" i="3" s="1"/>
  <c r="I97" i="3"/>
  <c r="I115" i="3" s="1"/>
  <c r="I99" i="3"/>
  <c r="I117" i="3" s="1"/>
  <c r="I94" i="3"/>
  <c r="I112" i="3" s="1"/>
  <c r="H93" i="3"/>
  <c r="H111" i="3" s="1"/>
  <c r="I101" i="3"/>
  <c r="I119" i="3" s="1"/>
  <c r="L104" i="3"/>
  <c r="L122" i="3" s="1"/>
  <c r="M86" i="3"/>
  <c r="N32" i="3" s="1"/>
  <c r="I85" i="3"/>
  <c r="J31" i="3" s="1"/>
  <c r="I102" i="3"/>
  <c r="I120" i="3" s="1"/>
  <c r="J76" i="3"/>
  <c r="K22" i="3" s="1"/>
  <c r="I75" i="3"/>
  <c r="J21" i="3" s="1"/>
  <c r="J84" i="3"/>
  <c r="K30" i="3" s="1"/>
  <c r="J83" i="3"/>
  <c r="K29" i="3" s="1"/>
  <c r="I98" i="3"/>
  <c r="I116" i="3" s="1"/>
  <c r="J79" i="3"/>
  <c r="K25" i="3" s="1"/>
  <c r="J81" i="3"/>
  <c r="K27" i="3" s="1"/>
  <c r="J78" i="3"/>
  <c r="K24" i="3" s="1"/>
  <c r="J80" i="3"/>
  <c r="K26" i="3" s="1"/>
  <c r="H103" i="3"/>
  <c r="H121" i="3" s="1"/>
  <c r="I96" i="3"/>
  <c r="I114" i="3" s="1"/>
  <c r="J82" i="3"/>
  <c r="K28" i="3" s="1"/>
  <c r="I95" i="3"/>
  <c r="I113" i="3" s="1"/>
  <c r="J77" i="3"/>
  <c r="K23" i="3" s="1"/>
  <c r="C16" i="7"/>
  <c r="C172" i="18" s="1"/>
  <c r="K16" i="7"/>
  <c r="H172" i="18" s="1"/>
  <c r="G16" i="7"/>
  <c r="G172" i="18" s="1"/>
  <c r="O16" i="7"/>
  <c r="I172" i="18" s="1"/>
  <c r="F21" i="12"/>
  <c r="P142" i="18" s="1"/>
  <c r="P14" i="10"/>
  <c r="P16" i="10" s="1"/>
  <c r="L14" i="10"/>
  <c r="L16" i="10" s="1"/>
  <c r="H14" i="10"/>
  <c r="H16" i="10" s="1"/>
  <c r="D14" i="10"/>
  <c r="O14" i="10"/>
  <c r="K14" i="10"/>
  <c r="G14" i="10"/>
  <c r="C14" i="10"/>
  <c r="D134" i="18" s="1"/>
  <c r="N14" i="10"/>
  <c r="J14" i="10"/>
  <c r="F14" i="10"/>
  <c r="B14" i="10"/>
  <c r="C134" i="18" s="1"/>
  <c r="Q14" i="10"/>
  <c r="Q16" i="10" s="1"/>
  <c r="M14" i="10"/>
  <c r="M16" i="10" s="1"/>
  <c r="I14" i="10"/>
  <c r="I16" i="10" s="1"/>
  <c r="E14" i="10"/>
  <c r="Q30" i="10" l="1"/>
  <c r="S14" i="12"/>
  <c r="N16" i="10"/>
  <c r="I134" i="18"/>
  <c r="F16" i="10"/>
  <c r="G134" i="18"/>
  <c r="J16" i="10"/>
  <c r="H134" i="18"/>
  <c r="E16" i="10"/>
  <c r="F136" i="18" s="1"/>
  <c r="F134" i="18"/>
  <c r="D16" i="10"/>
  <c r="E136" i="18" s="1"/>
  <c r="E134" i="18"/>
  <c r="B16" i="10"/>
  <c r="C136" i="18" s="1"/>
  <c r="C16" i="10"/>
  <c r="K16" i="10"/>
  <c r="O16" i="10"/>
  <c r="G16" i="10"/>
  <c r="J100" i="3"/>
  <c r="J118" i="3" s="1"/>
  <c r="M104" i="3"/>
  <c r="M122" i="3" s="1"/>
  <c r="J99" i="3"/>
  <c r="J117" i="3" s="1"/>
  <c r="I93" i="3"/>
  <c r="I111" i="3" s="1"/>
  <c r="J95" i="3"/>
  <c r="J113" i="3" s="1"/>
  <c r="N86" i="3"/>
  <c r="O32" i="3" s="1"/>
  <c r="K80" i="3"/>
  <c r="L26" i="3" s="1"/>
  <c r="K78" i="3"/>
  <c r="L24" i="3" s="1"/>
  <c r="J75" i="3"/>
  <c r="K21" i="3" s="1"/>
  <c r="K79" i="3"/>
  <c r="L25" i="3" s="1"/>
  <c r="J85" i="3"/>
  <c r="K31" i="3" s="1"/>
  <c r="K82" i="3"/>
  <c r="L28" i="3" s="1"/>
  <c r="J96" i="3"/>
  <c r="J114" i="3" s="1"/>
  <c r="J101" i="3"/>
  <c r="J119" i="3" s="1"/>
  <c r="J94" i="3"/>
  <c r="J112" i="3" s="1"/>
  <c r="K81" i="3"/>
  <c r="L27" i="3" s="1"/>
  <c r="K83" i="3"/>
  <c r="L29" i="3" s="1"/>
  <c r="K76" i="3"/>
  <c r="L22" i="3" s="1"/>
  <c r="K84" i="3"/>
  <c r="L30" i="3" s="1"/>
  <c r="K77" i="3"/>
  <c r="L23" i="3" s="1"/>
  <c r="J98" i="3"/>
  <c r="J116" i="3" s="1"/>
  <c r="J97" i="3"/>
  <c r="J115" i="3" s="1"/>
  <c r="J102" i="3"/>
  <c r="J120" i="3" s="1"/>
  <c r="I103" i="3"/>
  <c r="I121" i="3" s="1"/>
  <c r="G21" i="12"/>
  <c r="B18" i="1"/>
  <c r="T14" i="12" l="1"/>
  <c r="R30" i="10"/>
  <c r="H136" i="18"/>
  <c r="G136" i="18"/>
  <c r="I136" i="18"/>
  <c r="D136" i="18"/>
  <c r="N104" i="3"/>
  <c r="N122" i="3" s="1"/>
  <c r="K94" i="3"/>
  <c r="K112" i="3" s="1"/>
  <c r="K101" i="3"/>
  <c r="K119" i="3" s="1"/>
  <c r="K96" i="3"/>
  <c r="K114" i="3" s="1"/>
  <c r="K95" i="3"/>
  <c r="K113" i="3" s="1"/>
  <c r="B43" i="1"/>
  <c r="J10" i="18"/>
  <c r="J103" i="3"/>
  <c r="J121" i="3" s="1"/>
  <c r="K97" i="3"/>
  <c r="K115" i="3" s="1"/>
  <c r="O86" i="3"/>
  <c r="P32" i="3" s="1"/>
  <c r="K102" i="3"/>
  <c r="K120" i="3" s="1"/>
  <c r="L77" i="3"/>
  <c r="M23" i="3" s="1"/>
  <c r="L83" i="3"/>
  <c r="M29" i="3" s="1"/>
  <c r="L82" i="3"/>
  <c r="M28" i="3" s="1"/>
  <c r="J93" i="3"/>
  <c r="J111" i="3" s="1"/>
  <c r="L80" i="3"/>
  <c r="M26" i="3" s="1"/>
  <c r="L84" i="3"/>
  <c r="M30" i="3" s="1"/>
  <c r="K99" i="3"/>
  <c r="K117" i="3" s="1"/>
  <c r="K100" i="3"/>
  <c r="K118" i="3" s="1"/>
  <c r="K75" i="3"/>
  <c r="L21" i="3" s="1"/>
  <c r="L78" i="3"/>
  <c r="M24" i="3" s="1"/>
  <c r="L81" i="3"/>
  <c r="M27" i="3" s="1"/>
  <c r="K85" i="3"/>
  <c r="L31" i="3" s="1"/>
  <c r="L76" i="3"/>
  <c r="M22" i="3" s="1"/>
  <c r="L79" i="3"/>
  <c r="M25" i="3" s="1"/>
  <c r="K98" i="3"/>
  <c r="K116" i="3" s="1"/>
  <c r="H21" i="12"/>
  <c r="B6" i="13"/>
  <c r="C6" i="13"/>
  <c r="D6" i="13"/>
  <c r="E6" i="13"/>
  <c r="F6" i="13"/>
  <c r="G6" i="13"/>
  <c r="H6" i="13"/>
  <c r="I6" i="13"/>
  <c r="J6" i="13"/>
  <c r="K6" i="13"/>
  <c r="L6" i="13"/>
  <c r="M6" i="13"/>
  <c r="N6" i="13"/>
  <c r="O6" i="13"/>
  <c r="P6" i="13"/>
  <c r="Q6" i="13"/>
  <c r="U14" i="12" l="1"/>
  <c r="S30" i="10"/>
  <c r="L98" i="3"/>
  <c r="L116" i="3" s="1"/>
  <c r="L99" i="3"/>
  <c r="L117" i="3" s="1"/>
  <c r="L101" i="3"/>
  <c r="L119" i="3" s="1"/>
  <c r="L95" i="3"/>
  <c r="L113" i="3" s="1"/>
  <c r="O104" i="3"/>
  <c r="O122" i="3" s="1"/>
  <c r="L100" i="3"/>
  <c r="L118" i="3" s="1"/>
  <c r="P86" i="3"/>
  <c r="Q32" i="3" s="1"/>
  <c r="K93" i="3"/>
  <c r="K111" i="3" s="1"/>
  <c r="M81" i="3"/>
  <c r="N27" i="3" s="1"/>
  <c r="M79" i="3"/>
  <c r="N25" i="3" s="1"/>
  <c r="L97" i="3"/>
  <c r="L115" i="3" s="1"/>
  <c r="L94" i="3"/>
  <c r="L112" i="3" s="1"/>
  <c r="L96" i="3"/>
  <c r="L114" i="3" s="1"/>
  <c r="L102" i="3"/>
  <c r="L120" i="3" s="1"/>
  <c r="M82" i="3"/>
  <c r="N28" i="3" s="1"/>
  <c r="M76" i="3"/>
  <c r="N22" i="3" s="1"/>
  <c r="M78" i="3"/>
  <c r="N24" i="3" s="1"/>
  <c r="M84" i="3"/>
  <c r="N30" i="3" s="1"/>
  <c r="L85" i="3"/>
  <c r="M31" i="3" s="1"/>
  <c r="M83" i="3"/>
  <c r="N29" i="3" s="1"/>
  <c r="K103" i="3"/>
  <c r="K121" i="3" s="1"/>
  <c r="L75" i="3"/>
  <c r="M21" i="3" s="1"/>
  <c r="M80" i="3"/>
  <c r="N26" i="3" s="1"/>
  <c r="M77" i="3"/>
  <c r="N23" i="3" s="1"/>
  <c r="I21" i="12"/>
  <c r="B28" i="9"/>
  <c r="N55" i="3"/>
  <c r="M27" i="10" s="1"/>
  <c r="C37" i="3"/>
  <c r="B21" i="10" s="1"/>
  <c r="C141" i="18" s="1"/>
  <c r="D37" i="3"/>
  <c r="C21" i="10" s="1"/>
  <c r="D141" i="18" s="1"/>
  <c r="E37" i="3"/>
  <c r="D21" i="10" s="1"/>
  <c r="E141" i="18" s="1"/>
  <c r="F37" i="3"/>
  <c r="E21" i="10" s="1"/>
  <c r="F141" i="18" s="1"/>
  <c r="G37" i="3"/>
  <c r="F21" i="10" s="1"/>
  <c r="H37" i="3"/>
  <c r="G21" i="10" s="1"/>
  <c r="I37" i="3"/>
  <c r="H21" i="10" s="1"/>
  <c r="J37" i="3"/>
  <c r="I21" i="10" s="1"/>
  <c r="K37" i="3"/>
  <c r="J21" i="10" s="1"/>
  <c r="L37" i="3"/>
  <c r="K21" i="10" s="1"/>
  <c r="M37" i="3"/>
  <c r="L21" i="10" s="1"/>
  <c r="N37" i="3"/>
  <c r="M21" i="10" s="1"/>
  <c r="V14" i="12" l="1"/>
  <c r="T30" i="10"/>
  <c r="H141" i="18"/>
  <c r="G141" i="18"/>
  <c r="M98" i="3"/>
  <c r="M116" i="3" s="1"/>
  <c r="M95" i="3"/>
  <c r="M113" i="3" s="1"/>
  <c r="M101" i="3"/>
  <c r="M119" i="3" s="1"/>
  <c r="Q86" i="3"/>
  <c r="R32" i="3" s="1"/>
  <c r="P104" i="3"/>
  <c r="P122" i="3" s="1"/>
  <c r="M97" i="3"/>
  <c r="M115" i="3" s="1"/>
  <c r="N80" i="3"/>
  <c r="O26" i="3" s="1"/>
  <c r="L103" i="3"/>
  <c r="L121" i="3" s="1"/>
  <c r="M94" i="3"/>
  <c r="M112" i="3" s="1"/>
  <c r="N78" i="3"/>
  <c r="O24" i="3" s="1"/>
  <c r="L93" i="3"/>
  <c r="L111" i="3" s="1"/>
  <c r="M85" i="3"/>
  <c r="N31" i="3" s="1"/>
  <c r="N76" i="3"/>
  <c r="O22" i="3" s="1"/>
  <c r="M102" i="3"/>
  <c r="M120" i="3" s="1"/>
  <c r="M100" i="3"/>
  <c r="M118" i="3" s="1"/>
  <c r="N79" i="3"/>
  <c r="O25" i="3" s="1"/>
  <c r="M75" i="3"/>
  <c r="N21" i="3" s="1"/>
  <c r="N84" i="3"/>
  <c r="O30" i="3" s="1"/>
  <c r="N82" i="3"/>
  <c r="O28" i="3" s="1"/>
  <c r="N77" i="3"/>
  <c r="O23" i="3" s="1"/>
  <c r="N83" i="3"/>
  <c r="O29" i="3" s="1"/>
  <c r="M96" i="3"/>
  <c r="M114" i="3" s="1"/>
  <c r="M99" i="3"/>
  <c r="M117" i="3" s="1"/>
  <c r="N81" i="3"/>
  <c r="O27" i="3" s="1"/>
  <c r="J21" i="12"/>
  <c r="Q142" i="18" s="1"/>
  <c r="D8" i="12"/>
  <c r="D25" i="9" s="1"/>
  <c r="E19" i="4"/>
  <c r="D19" i="4" s="1"/>
  <c r="E16" i="4"/>
  <c r="D16" i="4" s="1"/>
  <c r="E17" i="4"/>
  <c r="D17" i="4" s="1"/>
  <c r="E18" i="4"/>
  <c r="D18" i="4" s="1"/>
  <c r="E13" i="4"/>
  <c r="P23" i="18" s="1"/>
  <c r="W14" i="12" l="1"/>
  <c r="U30" i="10"/>
  <c r="N96" i="3"/>
  <c r="N114" i="3" s="1"/>
  <c r="N101" i="3"/>
  <c r="N119" i="3" s="1"/>
  <c r="N102" i="3"/>
  <c r="N120" i="3" s="1"/>
  <c r="Q104" i="3"/>
  <c r="Q122" i="3" s="1"/>
  <c r="N97" i="3"/>
  <c r="N115" i="3" s="1"/>
  <c r="N100" i="3"/>
  <c r="N118" i="3" s="1"/>
  <c r="R86" i="3"/>
  <c r="M103" i="3"/>
  <c r="M121" i="3" s="1"/>
  <c r="O84" i="3"/>
  <c r="P30" i="3" s="1"/>
  <c r="O80" i="3"/>
  <c r="P26" i="3" s="1"/>
  <c r="O83" i="3"/>
  <c r="P29" i="3" s="1"/>
  <c r="N99" i="3"/>
  <c r="N117" i="3" s="1"/>
  <c r="N95" i="3"/>
  <c r="N113" i="3" s="1"/>
  <c r="M93" i="3"/>
  <c r="M111" i="3" s="1"/>
  <c r="N94" i="3"/>
  <c r="N112" i="3" s="1"/>
  <c r="O78" i="3"/>
  <c r="P24" i="3" s="1"/>
  <c r="O81" i="3"/>
  <c r="P27" i="3" s="1"/>
  <c r="O76" i="3"/>
  <c r="P22" i="3" s="1"/>
  <c r="O77" i="3"/>
  <c r="P23" i="3" s="1"/>
  <c r="N75" i="3"/>
  <c r="O21" i="3" s="1"/>
  <c r="O82" i="3"/>
  <c r="P28" i="3" s="1"/>
  <c r="O79" i="3"/>
  <c r="P25" i="3" s="1"/>
  <c r="N85" i="3"/>
  <c r="O31" i="3" s="1"/>
  <c r="N98" i="3"/>
  <c r="N116" i="3" s="1"/>
  <c r="K21" i="12"/>
  <c r="D28" i="9"/>
  <c r="E8" i="12" s="1"/>
  <c r="E25" i="9" s="1"/>
  <c r="D13" i="4"/>
  <c r="O23" i="18" s="1"/>
  <c r="X14" i="12" l="1"/>
  <c r="V30" i="10"/>
  <c r="O101" i="3"/>
  <c r="O119" i="3" s="1"/>
  <c r="O96" i="3"/>
  <c r="O114" i="3" s="1"/>
  <c r="R104" i="3"/>
  <c r="R122" i="3" s="1"/>
  <c r="S32" i="3"/>
  <c r="O95" i="3"/>
  <c r="O113" i="3" s="1"/>
  <c r="O98" i="3"/>
  <c r="O116" i="3" s="1"/>
  <c r="O102" i="3"/>
  <c r="O120" i="3" s="1"/>
  <c r="O97" i="3"/>
  <c r="O115" i="3" s="1"/>
  <c r="O94" i="3"/>
  <c r="O112" i="3" s="1"/>
  <c r="O85" i="3"/>
  <c r="P31" i="3" s="1"/>
  <c r="O75" i="3"/>
  <c r="P21" i="3" s="1"/>
  <c r="P79" i="3"/>
  <c r="Q25" i="3" s="1"/>
  <c r="P77" i="3"/>
  <c r="Q23" i="3" s="1"/>
  <c r="P78" i="3"/>
  <c r="Q24" i="3" s="1"/>
  <c r="P83" i="3"/>
  <c r="Q29" i="3" s="1"/>
  <c r="O100" i="3"/>
  <c r="O118" i="3" s="1"/>
  <c r="P80" i="3"/>
  <c r="Q26" i="3" s="1"/>
  <c r="P81" i="3"/>
  <c r="Q27" i="3" s="1"/>
  <c r="P82" i="3"/>
  <c r="Q28" i="3" s="1"/>
  <c r="P76" i="3"/>
  <c r="Q22" i="3" s="1"/>
  <c r="N103" i="3"/>
  <c r="N121" i="3" s="1"/>
  <c r="N93" i="3"/>
  <c r="N111" i="3" s="1"/>
  <c r="O99" i="3"/>
  <c r="O117" i="3" s="1"/>
  <c r="P84" i="3"/>
  <c r="Q30" i="3" s="1"/>
  <c r="L21" i="12"/>
  <c r="E28" i="9"/>
  <c r="F8" i="12" s="1"/>
  <c r="P129" i="18" s="1"/>
  <c r="H5" i="4"/>
  <c r="E7" i="4"/>
  <c r="P17" i="18" s="1"/>
  <c r="E8" i="4"/>
  <c r="P18" i="18" s="1"/>
  <c r="E9" i="4"/>
  <c r="P19" i="18" s="1"/>
  <c r="E10" i="4"/>
  <c r="P20" i="18" s="1"/>
  <c r="E11" i="4"/>
  <c r="P21" i="18" s="1"/>
  <c r="Y14" i="12" l="1"/>
  <c r="W30" i="10"/>
  <c r="S15" i="18"/>
  <c r="Y15" i="18"/>
  <c r="S86" i="3"/>
  <c r="T32" i="3" s="1"/>
  <c r="N5" i="4"/>
  <c r="P102" i="3"/>
  <c r="P120" i="3" s="1"/>
  <c r="P100" i="3"/>
  <c r="P118" i="3" s="1"/>
  <c r="P96" i="3"/>
  <c r="P114" i="3" s="1"/>
  <c r="O103" i="3"/>
  <c r="O121" i="3" s="1"/>
  <c r="O93" i="3"/>
  <c r="O111" i="3" s="1"/>
  <c r="Q77" i="3"/>
  <c r="R23" i="3" s="1"/>
  <c r="Q84" i="3"/>
  <c r="R30" i="3" s="1"/>
  <c r="P95" i="3"/>
  <c r="P113" i="3" s="1"/>
  <c r="P85" i="3"/>
  <c r="Q31" i="3" s="1"/>
  <c r="Q82" i="3"/>
  <c r="R28" i="3" s="1"/>
  <c r="R82" i="3" s="1"/>
  <c r="P101" i="3"/>
  <c r="P119" i="3" s="1"/>
  <c r="P97" i="3"/>
  <c r="P115" i="3" s="1"/>
  <c r="P99" i="3"/>
  <c r="P117" i="3" s="1"/>
  <c r="Q83" i="3"/>
  <c r="R29" i="3" s="1"/>
  <c r="Q79" i="3"/>
  <c r="R25" i="3" s="1"/>
  <c r="Q76" i="3"/>
  <c r="R22" i="3" s="1"/>
  <c r="Q81" i="3"/>
  <c r="R27" i="3" s="1"/>
  <c r="R81" i="3" s="1"/>
  <c r="P94" i="3"/>
  <c r="P112" i="3" s="1"/>
  <c r="P98" i="3"/>
  <c r="P116" i="3" s="1"/>
  <c r="Q78" i="3"/>
  <c r="R24" i="3" s="1"/>
  <c r="R78" i="3" s="1"/>
  <c r="P75" i="3"/>
  <c r="Q21" i="3" s="1"/>
  <c r="Q80" i="3"/>
  <c r="R26" i="3" s="1"/>
  <c r="R80" i="3" s="1"/>
  <c r="M21" i="12"/>
  <c r="F25" i="9"/>
  <c r="F28" i="9" s="1"/>
  <c r="G8" i="12" s="1"/>
  <c r="D10" i="4"/>
  <c r="O20" i="18" s="1"/>
  <c r="D8" i="4"/>
  <c r="O18" i="18" s="1"/>
  <c r="D11" i="4"/>
  <c r="O21" i="18" s="1"/>
  <c r="D7" i="4"/>
  <c r="O17" i="18" s="1"/>
  <c r="D9" i="4"/>
  <c r="O19" i="18" s="1"/>
  <c r="B28" i="4"/>
  <c r="A31" i="18" s="1"/>
  <c r="E5" i="1"/>
  <c r="P7" i="18" s="1"/>
  <c r="Z14" i="12" l="1"/>
  <c r="Y30" i="10" s="1"/>
  <c r="X30" i="10"/>
  <c r="P103" i="3"/>
  <c r="P121" i="3" s="1"/>
  <c r="Q101" i="3"/>
  <c r="Q119" i="3" s="1"/>
  <c r="S104" i="3"/>
  <c r="S122" i="3" s="1"/>
  <c r="Q102" i="3"/>
  <c r="Q120" i="3" s="1"/>
  <c r="Q94" i="3"/>
  <c r="Q112" i="3" s="1"/>
  <c r="Q96" i="3"/>
  <c r="Q114" i="3" s="1"/>
  <c r="R100" i="3"/>
  <c r="R118" i="3" s="1"/>
  <c r="S28" i="3"/>
  <c r="R96" i="3"/>
  <c r="R114" i="3" s="1"/>
  <c r="S24" i="3"/>
  <c r="R98" i="3"/>
  <c r="R116" i="3" s="1"/>
  <c r="S26" i="3"/>
  <c r="R99" i="3"/>
  <c r="R117" i="3" s="1"/>
  <c r="S27" i="3"/>
  <c r="T86" i="3"/>
  <c r="U32" i="3" s="1"/>
  <c r="Q20" i="4"/>
  <c r="M20" i="4"/>
  <c r="P20" i="4"/>
  <c r="O20" i="4"/>
  <c r="N20" i="4"/>
  <c r="P93" i="3"/>
  <c r="P111" i="3" s="1"/>
  <c r="Q99" i="3"/>
  <c r="Q117" i="3" s="1"/>
  <c r="Q98" i="3"/>
  <c r="Q116" i="3" s="1"/>
  <c r="Q95" i="3"/>
  <c r="Q113" i="3" s="1"/>
  <c r="Q85" i="3"/>
  <c r="R31" i="3" s="1"/>
  <c r="R85" i="3" s="1"/>
  <c r="Q75" i="3"/>
  <c r="R21" i="3" s="1"/>
  <c r="R83" i="3"/>
  <c r="S29" i="3" s="1"/>
  <c r="R76" i="3"/>
  <c r="S22" i="3" s="1"/>
  <c r="R79" i="3"/>
  <c r="S25" i="3" s="1"/>
  <c r="Q97" i="3"/>
  <c r="Q115" i="3" s="1"/>
  <c r="Q100" i="3"/>
  <c r="Q118" i="3" s="1"/>
  <c r="R84" i="3"/>
  <c r="S30" i="3" s="1"/>
  <c r="R77" i="3"/>
  <c r="S23" i="3" s="1"/>
  <c r="K20" i="4"/>
  <c r="J20" i="4"/>
  <c r="N21" i="12"/>
  <c r="R142" i="18" s="1"/>
  <c r="G25" i="9"/>
  <c r="G28" i="9" s="1"/>
  <c r="H8" i="12" s="1"/>
  <c r="D5" i="1"/>
  <c r="H20" i="4"/>
  <c r="G20" i="4"/>
  <c r="I20" i="4"/>
  <c r="J31" i="4" l="1"/>
  <c r="K31" i="4"/>
  <c r="E34" i="18" s="1"/>
  <c r="K27" i="4"/>
  <c r="E30" i="18" s="1"/>
  <c r="D30" i="18"/>
  <c r="C30" i="18"/>
  <c r="J28" i="4"/>
  <c r="D31" i="18" s="1"/>
  <c r="K28" i="4"/>
  <c r="E31" i="18" s="1"/>
  <c r="K29" i="4"/>
  <c r="E32" i="18" s="1"/>
  <c r="J29" i="4"/>
  <c r="D32" i="18" s="1"/>
  <c r="C32" i="18"/>
  <c r="J30" i="4"/>
  <c r="D33" i="18" s="1"/>
  <c r="K30" i="4"/>
  <c r="E33" i="18" s="1"/>
  <c r="AF27" i="4"/>
  <c r="AD27" i="4"/>
  <c r="AE27" i="4"/>
  <c r="AC27" i="4"/>
  <c r="Y27" i="4"/>
  <c r="AA27" i="4"/>
  <c r="AB27" i="4"/>
  <c r="Z27" i="4"/>
  <c r="O27" i="4"/>
  <c r="V27" i="4"/>
  <c r="M27" i="4"/>
  <c r="R27" i="4"/>
  <c r="W27" i="4"/>
  <c r="S27" i="4"/>
  <c r="X27" i="4"/>
  <c r="U27" i="4"/>
  <c r="P27" i="4"/>
  <c r="T27" i="4"/>
  <c r="L27" i="4"/>
  <c r="F30" i="18" s="1"/>
  <c r="Q27" i="4"/>
  <c r="N27" i="4"/>
  <c r="AD31" i="4"/>
  <c r="AC31" i="4"/>
  <c r="AE31" i="4"/>
  <c r="AF31" i="4"/>
  <c r="Z31" i="4"/>
  <c r="AB31" i="4"/>
  <c r="Y31" i="4"/>
  <c r="AA31" i="4"/>
  <c r="D34" i="18"/>
  <c r="O31" i="4"/>
  <c r="R31" i="4"/>
  <c r="U31" i="4"/>
  <c r="C34" i="18"/>
  <c r="X31" i="4"/>
  <c r="W31" i="4"/>
  <c r="P31" i="4"/>
  <c r="M31" i="4"/>
  <c r="S31" i="4"/>
  <c r="T31" i="4"/>
  <c r="V31" i="4"/>
  <c r="L31" i="4"/>
  <c r="F34" i="18" s="1"/>
  <c r="Q31" i="4"/>
  <c r="N31" i="4"/>
  <c r="AF28" i="4"/>
  <c r="AD28" i="4"/>
  <c r="AC28" i="4"/>
  <c r="AE28" i="4"/>
  <c r="AB28" i="4"/>
  <c r="Y28" i="4"/>
  <c r="AA28" i="4"/>
  <c r="Z28" i="4"/>
  <c r="S28" i="4"/>
  <c r="C31" i="18"/>
  <c r="N28" i="4"/>
  <c r="X28" i="4"/>
  <c r="Q28" i="4"/>
  <c r="O28" i="4"/>
  <c r="M28" i="4"/>
  <c r="W28" i="4"/>
  <c r="R28" i="4"/>
  <c r="L28" i="4"/>
  <c r="F31" i="18" s="1"/>
  <c r="V28" i="4"/>
  <c r="U28" i="4"/>
  <c r="P28" i="4"/>
  <c r="T28" i="4"/>
  <c r="AE30" i="4"/>
  <c r="AC30" i="4"/>
  <c r="AF30" i="4"/>
  <c r="AD30" i="4"/>
  <c r="AB30" i="4"/>
  <c r="Z30" i="4"/>
  <c r="Y30" i="4"/>
  <c r="AA30" i="4"/>
  <c r="P30" i="4"/>
  <c r="V30" i="4"/>
  <c r="C33" i="18"/>
  <c r="N30" i="4"/>
  <c r="Q30" i="4"/>
  <c r="W30" i="4"/>
  <c r="S30" i="4"/>
  <c r="M30" i="4"/>
  <c r="X30" i="4"/>
  <c r="T30" i="4"/>
  <c r="R30" i="4"/>
  <c r="L30" i="4"/>
  <c r="F33" i="18" s="1"/>
  <c r="U30" i="4"/>
  <c r="O30" i="4"/>
  <c r="AF29" i="4"/>
  <c r="AE29" i="4"/>
  <c r="AC29" i="4"/>
  <c r="AD29" i="4"/>
  <c r="AA29" i="4"/>
  <c r="Y29" i="4"/>
  <c r="Z29" i="4"/>
  <c r="AB29" i="4"/>
  <c r="O29" i="4"/>
  <c r="T29" i="4"/>
  <c r="N29" i="4"/>
  <c r="X29" i="4"/>
  <c r="S29" i="4"/>
  <c r="R29" i="4"/>
  <c r="W29" i="4"/>
  <c r="V29" i="4"/>
  <c r="M29" i="4"/>
  <c r="L29" i="4"/>
  <c r="F32" i="18" s="1"/>
  <c r="Q29" i="4"/>
  <c r="P29" i="4"/>
  <c r="U29" i="4"/>
  <c r="U25" i="18"/>
  <c r="V25" i="18"/>
  <c r="S25" i="18"/>
  <c r="T25" i="18"/>
  <c r="R25" i="18"/>
  <c r="Y25" i="18"/>
  <c r="Z25" i="18"/>
  <c r="AA25" i="18"/>
  <c r="X25" i="18"/>
  <c r="AB25" i="18"/>
  <c r="O7" i="18"/>
  <c r="AC25" i="1"/>
  <c r="AB25" i="1"/>
  <c r="AD25" i="1"/>
  <c r="AA25" i="1"/>
  <c r="Q103" i="3"/>
  <c r="Q121" i="3" s="1"/>
  <c r="R94" i="3"/>
  <c r="R112" i="3" s="1"/>
  <c r="R97" i="3"/>
  <c r="R115" i="3" s="1"/>
  <c r="R102" i="3"/>
  <c r="R120" i="3" s="1"/>
  <c r="R101" i="3"/>
  <c r="R119" i="3" s="1"/>
  <c r="R95" i="3"/>
  <c r="R113" i="3" s="1"/>
  <c r="Q93" i="3"/>
  <c r="Q111" i="3" s="1"/>
  <c r="S77" i="3"/>
  <c r="T23" i="3" s="1"/>
  <c r="S79" i="3"/>
  <c r="T25" i="3" s="1"/>
  <c r="T104" i="3"/>
  <c r="T122" i="3" s="1"/>
  <c r="S78" i="3"/>
  <c r="T24" i="3" s="1"/>
  <c r="U86" i="3"/>
  <c r="V32" i="3" s="1"/>
  <c r="S76" i="3"/>
  <c r="T22" i="3" s="1"/>
  <c r="R103" i="3"/>
  <c r="R121" i="3" s="1"/>
  <c r="S31" i="3"/>
  <c r="S81" i="3"/>
  <c r="T27" i="3" s="1"/>
  <c r="S82" i="3"/>
  <c r="T28" i="3" s="1"/>
  <c r="S84" i="3"/>
  <c r="T30" i="3" s="1"/>
  <c r="S83" i="3"/>
  <c r="T29" i="3" s="1"/>
  <c r="S80" i="3"/>
  <c r="T26" i="3" s="1"/>
  <c r="Z25" i="1"/>
  <c r="Y25" i="1"/>
  <c r="X25" i="1"/>
  <c r="W25" i="1"/>
  <c r="R75" i="3"/>
  <c r="S21" i="3" s="1"/>
  <c r="F25" i="1"/>
  <c r="L25" i="1"/>
  <c r="R25" i="1"/>
  <c r="G25" i="1"/>
  <c r="C16" i="18" s="1"/>
  <c r="M25" i="1"/>
  <c r="S25" i="1"/>
  <c r="H25" i="1"/>
  <c r="D16" i="18" s="1"/>
  <c r="N25" i="1"/>
  <c r="T25" i="1"/>
  <c r="I25" i="1"/>
  <c r="E16" i="18" s="1"/>
  <c r="O25" i="1"/>
  <c r="U25" i="1"/>
  <c r="J25" i="1"/>
  <c r="F16" i="18" s="1"/>
  <c r="P25" i="1"/>
  <c r="V25" i="1"/>
  <c r="K25" i="1"/>
  <c r="Q25" i="1"/>
  <c r="O21" i="12"/>
  <c r="H25" i="9"/>
  <c r="H28" i="9" s="1"/>
  <c r="I8" i="12" s="1"/>
  <c r="E25" i="1"/>
  <c r="J33" i="4" l="1"/>
  <c r="J34" i="4" s="1"/>
  <c r="K33" i="4"/>
  <c r="K34" i="4" s="1"/>
  <c r="E33" i="4"/>
  <c r="F33" i="4"/>
  <c r="G33" i="4"/>
  <c r="H16" i="18"/>
  <c r="I16" i="18"/>
  <c r="G16" i="18"/>
  <c r="J16" i="18"/>
  <c r="U104" i="3"/>
  <c r="U122" i="3" s="1"/>
  <c r="H33" i="4"/>
  <c r="S95" i="3"/>
  <c r="S113" i="3" s="1"/>
  <c r="S97" i="3"/>
  <c r="S115" i="3" s="1"/>
  <c r="S99" i="3"/>
  <c r="S117" i="3" s="1"/>
  <c r="T78" i="3"/>
  <c r="U24" i="3" s="1"/>
  <c r="S98" i="3"/>
  <c r="S116" i="3" s="1"/>
  <c r="S100" i="3"/>
  <c r="S118" i="3" s="1"/>
  <c r="S94" i="3"/>
  <c r="S112" i="3" s="1"/>
  <c r="T80" i="3"/>
  <c r="U26" i="3" s="1"/>
  <c r="T82" i="3"/>
  <c r="U28" i="3" s="1"/>
  <c r="T76" i="3"/>
  <c r="U22" i="3" s="1"/>
  <c r="S75" i="3"/>
  <c r="T21" i="3" s="1"/>
  <c r="T83" i="3"/>
  <c r="U29" i="3" s="1"/>
  <c r="T79" i="3"/>
  <c r="U25" i="3" s="1"/>
  <c r="T84" i="3"/>
  <c r="U30" i="3" s="1"/>
  <c r="S101" i="3"/>
  <c r="S119" i="3" s="1"/>
  <c r="T81" i="3"/>
  <c r="U27" i="3" s="1"/>
  <c r="V86" i="3"/>
  <c r="R93" i="3"/>
  <c r="R111" i="3" s="1"/>
  <c r="S102" i="3"/>
  <c r="S120" i="3" s="1"/>
  <c r="S85" i="3"/>
  <c r="T31" i="3" s="1"/>
  <c r="S96" i="3"/>
  <c r="S114" i="3" s="1"/>
  <c r="T77" i="3"/>
  <c r="U23" i="3" s="1"/>
  <c r="J33" i="18"/>
  <c r="I33" i="18"/>
  <c r="J32" i="18"/>
  <c r="H33" i="18"/>
  <c r="I32" i="18"/>
  <c r="H32" i="18"/>
  <c r="G32" i="18"/>
  <c r="G33" i="18"/>
  <c r="AE33" i="4"/>
  <c r="AE34" i="4" s="1"/>
  <c r="AC33" i="4"/>
  <c r="AC34" i="4" s="1"/>
  <c r="AF33" i="4"/>
  <c r="AF34" i="4" s="1"/>
  <c r="AD33" i="4"/>
  <c r="AD34" i="4" s="1"/>
  <c r="AB33" i="4"/>
  <c r="AB34" i="4" s="1"/>
  <c r="AA33" i="4"/>
  <c r="AA34" i="4" s="1"/>
  <c r="H31" i="18"/>
  <c r="I31" i="18"/>
  <c r="J31" i="18"/>
  <c r="J34" i="18"/>
  <c r="I34" i="18"/>
  <c r="J30" i="18"/>
  <c r="H34" i="18"/>
  <c r="I30" i="18"/>
  <c r="H30" i="18"/>
  <c r="G31" i="18"/>
  <c r="G34" i="18"/>
  <c r="G30" i="18"/>
  <c r="P21" i="12"/>
  <c r="I25" i="9"/>
  <c r="I28" i="9" s="1"/>
  <c r="J8" i="12" s="1"/>
  <c r="Q129" i="18" s="1"/>
  <c r="U7" i="7" l="1"/>
  <c r="Z7" i="7"/>
  <c r="Y7" i="7"/>
  <c r="Y6" i="7" s="1"/>
  <c r="V7" i="7"/>
  <c r="V24" i="8" s="1"/>
  <c r="V25" i="8" s="1"/>
  <c r="X7" i="7"/>
  <c r="X6" i="7" s="1"/>
  <c r="W7" i="7"/>
  <c r="W6" i="7" s="1"/>
  <c r="V104" i="3"/>
  <c r="V122" i="3" s="1"/>
  <c r="W32" i="3"/>
  <c r="S103" i="3"/>
  <c r="S121" i="3" s="1"/>
  <c r="T101" i="3"/>
  <c r="T119" i="3" s="1"/>
  <c r="T96" i="3"/>
  <c r="T114" i="3" s="1"/>
  <c r="T100" i="3"/>
  <c r="T118" i="3" s="1"/>
  <c r="T99" i="3"/>
  <c r="T117" i="3" s="1"/>
  <c r="U77" i="3"/>
  <c r="V23" i="3" s="1"/>
  <c r="U80" i="3"/>
  <c r="V26" i="3" s="1"/>
  <c r="T97" i="3"/>
  <c r="T115" i="3" s="1"/>
  <c r="T94" i="3"/>
  <c r="T112" i="3" s="1"/>
  <c r="U79" i="3"/>
  <c r="V25" i="3" s="1"/>
  <c r="V79" i="3" s="1"/>
  <c r="U76" i="3"/>
  <c r="V22" i="3" s="1"/>
  <c r="V76" i="3" s="1"/>
  <c r="T75" i="3"/>
  <c r="U21" i="3" s="1"/>
  <c r="T85" i="3"/>
  <c r="U31" i="3" s="1"/>
  <c r="U81" i="3"/>
  <c r="V27" i="3" s="1"/>
  <c r="V81" i="3" s="1"/>
  <c r="U83" i="3"/>
  <c r="V29" i="3" s="1"/>
  <c r="V83" i="3" s="1"/>
  <c r="U82" i="3"/>
  <c r="V28" i="3" s="1"/>
  <c r="V82" i="3" s="1"/>
  <c r="U84" i="3"/>
  <c r="V30" i="3" s="1"/>
  <c r="T95" i="3"/>
  <c r="T113" i="3" s="1"/>
  <c r="T102" i="3"/>
  <c r="T120" i="3" s="1"/>
  <c r="S93" i="3"/>
  <c r="S111" i="3" s="1"/>
  <c r="T98" i="3"/>
  <c r="T116" i="3" s="1"/>
  <c r="U78" i="3"/>
  <c r="V24" i="3" s="1"/>
  <c r="V78" i="3" s="1"/>
  <c r="Q21" i="12"/>
  <c r="J25" i="9"/>
  <c r="J28" i="9" s="1"/>
  <c r="K8" i="12" s="1"/>
  <c r="Q46" i="13"/>
  <c r="P46" i="13"/>
  <c r="O46" i="13"/>
  <c r="N46" i="13"/>
  <c r="M46" i="13"/>
  <c r="L46" i="13"/>
  <c r="K46" i="13"/>
  <c r="J46" i="13"/>
  <c r="I46" i="13"/>
  <c r="H46" i="13"/>
  <c r="G46" i="13"/>
  <c r="F46" i="13"/>
  <c r="F52" i="13" s="1"/>
  <c r="E46" i="13"/>
  <c r="D46" i="13"/>
  <c r="C46" i="13"/>
  <c r="B46" i="13"/>
  <c r="Q39" i="13"/>
  <c r="P39" i="13"/>
  <c r="O39" i="13"/>
  <c r="N39" i="13"/>
  <c r="M39" i="13"/>
  <c r="L39" i="13"/>
  <c r="K39" i="13"/>
  <c r="J39" i="13"/>
  <c r="I39" i="13"/>
  <c r="H39" i="13"/>
  <c r="G39" i="13"/>
  <c r="E39" i="13"/>
  <c r="D39" i="13"/>
  <c r="C39" i="13"/>
  <c r="B39" i="13"/>
  <c r="Q29" i="13"/>
  <c r="Q36" i="13" s="1"/>
  <c r="P29" i="13"/>
  <c r="P36" i="13" s="1"/>
  <c r="O29" i="13"/>
  <c r="O36" i="13" s="1"/>
  <c r="N29" i="13"/>
  <c r="N36" i="13" s="1"/>
  <c r="M29" i="13"/>
  <c r="M36" i="13" s="1"/>
  <c r="L29" i="13"/>
  <c r="L36" i="13" s="1"/>
  <c r="K29" i="13"/>
  <c r="K36" i="13" s="1"/>
  <c r="J29" i="13"/>
  <c r="J36" i="13" s="1"/>
  <c r="I29" i="13"/>
  <c r="I36" i="13" s="1"/>
  <c r="H29" i="13"/>
  <c r="H36" i="13" s="1"/>
  <c r="G29" i="13"/>
  <c r="G36" i="13" s="1"/>
  <c r="F29" i="13"/>
  <c r="F36" i="13" s="1"/>
  <c r="E29" i="13"/>
  <c r="E36" i="13" s="1"/>
  <c r="D29" i="13"/>
  <c r="D36" i="13" s="1"/>
  <c r="C29" i="13"/>
  <c r="C36" i="13" s="1"/>
  <c r="B29" i="13"/>
  <c r="B36" i="13" s="1"/>
  <c r="C13" i="3"/>
  <c r="C10" i="7" s="1"/>
  <c r="C166" i="18" s="1"/>
  <c r="D13" i="3"/>
  <c r="D10" i="7" s="1"/>
  <c r="D166" i="18" s="1"/>
  <c r="E13" i="3"/>
  <c r="E10" i="7" s="1"/>
  <c r="E166" i="18" s="1"/>
  <c r="F13" i="3"/>
  <c r="F10" i="7" s="1"/>
  <c r="F166" i="18" s="1"/>
  <c r="G13" i="3"/>
  <c r="G10" i="7" s="1"/>
  <c r="H13" i="3"/>
  <c r="H10" i="7" s="1"/>
  <c r="I13" i="3"/>
  <c r="I10" i="7" s="1"/>
  <c r="J13" i="3"/>
  <c r="J10" i="7" s="1"/>
  <c r="K13" i="3"/>
  <c r="K10" i="7" s="1"/>
  <c r="L13" i="3"/>
  <c r="L10" i="7" s="1"/>
  <c r="M13" i="3"/>
  <c r="M10" i="7" s="1"/>
  <c r="N13" i="3"/>
  <c r="N10" i="7" s="1"/>
  <c r="Q52" i="13" l="1"/>
  <c r="Z6" i="7"/>
  <c r="Z19" i="11" s="1"/>
  <c r="Z24" i="8"/>
  <c r="Z25" i="8" s="1"/>
  <c r="Z29" i="8" s="1"/>
  <c r="G166" i="18"/>
  <c r="H166" i="18"/>
  <c r="Y24" i="8"/>
  <c r="Y25" i="8" s="1"/>
  <c r="Y29" i="8" s="1"/>
  <c r="W24" i="8"/>
  <c r="W25" i="8" s="1"/>
  <c r="W29" i="8" s="1"/>
  <c r="X24" i="8"/>
  <c r="X25" i="8" s="1"/>
  <c r="X29" i="8" s="1"/>
  <c r="X19" i="11"/>
  <c r="X26" i="12" s="1"/>
  <c r="X7" i="11"/>
  <c r="Y19" i="11"/>
  <c r="Y26" i="12" s="1"/>
  <c r="Y7" i="11"/>
  <c r="Y11" i="12" s="1"/>
  <c r="W19" i="11"/>
  <c r="W7" i="11"/>
  <c r="V6" i="7"/>
  <c r="V19" i="11" s="1"/>
  <c r="V101" i="3"/>
  <c r="V119" i="3" s="1"/>
  <c r="W29" i="3"/>
  <c r="V99" i="3"/>
  <c r="V117" i="3" s="1"/>
  <c r="W27" i="3"/>
  <c r="W81" i="3" s="1"/>
  <c r="V100" i="3"/>
  <c r="V118" i="3" s="1"/>
  <c r="W28" i="3"/>
  <c r="W86" i="3"/>
  <c r="X32" i="3" s="1"/>
  <c r="U95" i="3"/>
  <c r="U113" i="3" s="1"/>
  <c r="V94" i="3"/>
  <c r="V112" i="3" s="1"/>
  <c r="W22" i="3"/>
  <c r="V96" i="3"/>
  <c r="V114" i="3" s="1"/>
  <c r="W24" i="3"/>
  <c r="V97" i="3"/>
  <c r="V115" i="3" s="1"/>
  <c r="W25" i="3"/>
  <c r="U101" i="3"/>
  <c r="U119" i="3" s="1"/>
  <c r="U94" i="3"/>
  <c r="U112" i="3" s="1"/>
  <c r="U97" i="3"/>
  <c r="U115" i="3" s="1"/>
  <c r="U98" i="3"/>
  <c r="U116" i="3" s="1"/>
  <c r="T93" i="3"/>
  <c r="T111" i="3" s="1"/>
  <c r="U75" i="3"/>
  <c r="V21" i="3" s="1"/>
  <c r="U96" i="3"/>
  <c r="U114" i="3" s="1"/>
  <c r="U102" i="3"/>
  <c r="U120" i="3" s="1"/>
  <c r="U99" i="3"/>
  <c r="U117" i="3" s="1"/>
  <c r="V84" i="3"/>
  <c r="V80" i="3"/>
  <c r="W26" i="3" s="1"/>
  <c r="U100" i="3"/>
  <c r="U118" i="3" s="1"/>
  <c r="T103" i="3"/>
  <c r="T121" i="3" s="1"/>
  <c r="U85" i="3"/>
  <c r="V31" i="3" s="1"/>
  <c r="V85" i="3" s="1"/>
  <c r="V77" i="3"/>
  <c r="V29" i="8"/>
  <c r="U9" i="10"/>
  <c r="R21" i="12"/>
  <c r="S142" i="18" s="1"/>
  <c r="K25" i="9"/>
  <c r="K28" i="9" s="1"/>
  <c r="L8" i="12" s="1"/>
  <c r="G52" i="13"/>
  <c r="H52" i="13"/>
  <c r="N52" i="13"/>
  <c r="I52" i="13"/>
  <c r="O52" i="13"/>
  <c r="D52" i="13"/>
  <c r="L52" i="13"/>
  <c r="M52" i="13"/>
  <c r="E52" i="13"/>
  <c r="K52" i="13"/>
  <c r="C52" i="13"/>
  <c r="P52" i="13"/>
  <c r="B52" i="13"/>
  <c r="D12" i="13"/>
  <c r="B12" i="13"/>
  <c r="F12" i="13"/>
  <c r="J12" i="13"/>
  <c r="N12" i="13"/>
  <c r="J52" i="13"/>
  <c r="C12" i="13"/>
  <c r="Y6" i="11" l="1"/>
  <c r="Y8" i="11" s="1"/>
  <c r="X11" i="12"/>
  <c r="X6" i="11"/>
  <c r="X8" i="11" s="1"/>
  <c r="W11" i="12"/>
  <c r="AA18" i="11"/>
  <c r="AA20" i="11" s="1"/>
  <c r="Z26" i="12"/>
  <c r="X18" i="11"/>
  <c r="X20" i="11" s="1"/>
  <c r="W26" i="12"/>
  <c r="V75" i="3"/>
  <c r="W21" i="3" s="1"/>
  <c r="Z7" i="11"/>
  <c r="Y9" i="10"/>
  <c r="X9" i="10"/>
  <c r="W104" i="3"/>
  <c r="W122" i="3" s="1"/>
  <c r="V9" i="10"/>
  <c r="W9" i="10"/>
  <c r="Z18" i="11"/>
  <c r="Z20" i="11" s="1"/>
  <c r="Z6" i="11"/>
  <c r="Y18" i="11"/>
  <c r="Y20" i="11" s="1"/>
  <c r="V7" i="11"/>
  <c r="W6" i="11" s="1"/>
  <c r="W8" i="11" s="1"/>
  <c r="W82" i="3"/>
  <c r="X28" i="3" s="1"/>
  <c r="V103" i="3"/>
  <c r="V121" i="3" s="1"/>
  <c r="W31" i="3"/>
  <c r="W99" i="3"/>
  <c r="W117" i="3" s="1"/>
  <c r="X27" i="3"/>
  <c r="W83" i="3"/>
  <c r="X29" i="3" s="1"/>
  <c r="V102" i="3"/>
  <c r="V120" i="3" s="1"/>
  <c r="W30" i="3"/>
  <c r="X86" i="3"/>
  <c r="Y32" i="3" s="1"/>
  <c r="W80" i="3"/>
  <c r="X26" i="3" s="1"/>
  <c r="W78" i="3"/>
  <c r="X24" i="3" s="1"/>
  <c r="V95" i="3"/>
  <c r="V113" i="3" s="1"/>
  <c r="W23" i="3"/>
  <c r="W76" i="3"/>
  <c r="X22" i="3" s="1"/>
  <c r="V98" i="3"/>
  <c r="V116" i="3" s="1"/>
  <c r="W79" i="3"/>
  <c r="X25" i="3" s="1"/>
  <c r="V93" i="3"/>
  <c r="V111" i="3" s="1"/>
  <c r="U93" i="3"/>
  <c r="U111" i="3" s="1"/>
  <c r="U103" i="3"/>
  <c r="U121" i="3" s="1"/>
  <c r="S21" i="12"/>
  <c r="T21" i="12" s="1"/>
  <c r="U21" i="12" s="1"/>
  <c r="V21" i="12" s="1"/>
  <c r="V26" i="12"/>
  <c r="W18" i="11"/>
  <c r="W20" i="11" s="1"/>
  <c r="L25" i="9"/>
  <c r="L28" i="9" s="1"/>
  <c r="M8" i="12" s="1"/>
  <c r="D19" i="13"/>
  <c r="C19" i="13"/>
  <c r="B19" i="13"/>
  <c r="H12" i="13"/>
  <c r="G12" i="13"/>
  <c r="W21" i="12" l="1"/>
  <c r="X21" i="12" s="1"/>
  <c r="Y21" i="12" s="1"/>
  <c r="Z21" i="12" s="1"/>
  <c r="AA6" i="11"/>
  <c r="AA8" i="11" s="1"/>
  <c r="Z11" i="12"/>
  <c r="Z8" i="11"/>
  <c r="B54" i="13"/>
  <c r="D41" i="14"/>
  <c r="D54" i="13"/>
  <c r="F41" i="14"/>
  <c r="C54" i="13"/>
  <c r="E41" i="14"/>
  <c r="W97" i="3"/>
  <c r="W115" i="3" s="1"/>
  <c r="W101" i="3"/>
  <c r="W119" i="3" s="1"/>
  <c r="W100" i="3"/>
  <c r="W118" i="3" s="1"/>
  <c r="W98" i="3"/>
  <c r="W116" i="3" s="1"/>
  <c r="V11" i="12"/>
  <c r="X81" i="3"/>
  <c r="Y27" i="3" s="1"/>
  <c r="X104" i="3"/>
  <c r="X122" i="3" s="1"/>
  <c r="W84" i="3"/>
  <c r="X30" i="3" s="1"/>
  <c r="W85" i="3"/>
  <c r="X31" i="3" s="1"/>
  <c r="Y86" i="3"/>
  <c r="Z32" i="3" s="1"/>
  <c r="W94" i="3"/>
  <c r="W112" i="3" s="1"/>
  <c r="X83" i="3"/>
  <c r="Y29" i="3" s="1"/>
  <c r="X82" i="3"/>
  <c r="Y28" i="3" s="1"/>
  <c r="W77" i="3"/>
  <c r="X23" i="3" s="1"/>
  <c r="X79" i="3"/>
  <c r="Y25" i="3" s="1"/>
  <c r="W96" i="3"/>
  <c r="W114" i="3" s="1"/>
  <c r="X78" i="3"/>
  <c r="Y24" i="3" s="1"/>
  <c r="X76" i="3"/>
  <c r="Y22" i="3" s="1"/>
  <c r="X80" i="3"/>
  <c r="Y26" i="3" s="1"/>
  <c r="W75" i="3"/>
  <c r="W93" i="3" s="1"/>
  <c r="W111" i="3" s="1"/>
  <c r="M25" i="9"/>
  <c r="M28" i="9" s="1"/>
  <c r="N8" i="12" s="1"/>
  <c r="R129" i="18" s="1"/>
  <c r="H19" i="13"/>
  <c r="L12" i="13"/>
  <c r="L19" i="13" s="1"/>
  <c r="P12" i="13"/>
  <c r="O12" i="13"/>
  <c r="K12" i="13"/>
  <c r="E12" i="13"/>
  <c r="E19" i="13" s="1"/>
  <c r="G19" i="13"/>
  <c r="F19" i="13"/>
  <c r="E8" i="1"/>
  <c r="P10" i="18" s="1"/>
  <c r="D12" i="6"/>
  <c r="E12" i="6"/>
  <c r="F12" i="6"/>
  <c r="G12" i="6"/>
  <c r="H12" i="6"/>
  <c r="I12" i="6"/>
  <c r="I13" i="6" s="1"/>
  <c r="J12" i="6"/>
  <c r="J13" i="6" s="1"/>
  <c r="K12" i="6"/>
  <c r="K13" i="6" s="1"/>
  <c r="L12" i="6"/>
  <c r="M12" i="6"/>
  <c r="M13" i="6" s="1"/>
  <c r="N12" i="6"/>
  <c r="N13" i="6" s="1"/>
  <c r="O12" i="6"/>
  <c r="O13" i="6" s="1"/>
  <c r="P12" i="6"/>
  <c r="Q12" i="6"/>
  <c r="Q13" i="6" s="1"/>
  <c r="D21" i="6"/>
  <c r="D22" i="6" s="1"/>
  <c r="E21" i="6"/>
  <c r="F21" i="6"/>
  <c r="G21" i="6"/>
  <c r="H21" i="6"/>
  <c r="H22" i="6" s="1"/>
  <c r="I21" i="6"/>
  <c r="I22" i="6" s="1"/>
  <c r="J21" i="6"/>
  <c r="J22" i="6" s="1"/>
  <c r="K21" i="6"/>
  <c r="K22" i="6" s="1"/>
  <c r="L21" i="6"/>
  <c r="L22" i="6" s="1"/>
  <c r="M21" i="6"/>
  <c r="M22" i="6" s="1"/>
  <c r="N21" i="6"/>
  <c r="N22" i="6" s="1"/>
  <c r="O21" i="6"/>
  <c r="O22" i="6" s="1"/>
  <c r="P21" i="6"/>
  <c r="P22" i="6" s="1"/>
  <c r="Q21" i="6"/>
  <c r="Q22" i="6" s="1"/>
  <c r="D30" i="6"/>
  <c r="D31" i="6" s="1"/>
  <c r="E30" i="6"/>
  <c r="F30" i="6"/>
  <c r="G30" i="6"/>
  <c r="H30" i="6"/>
  <c r="H31" i="6" s="1"/>
  <c r="I30" i="6"/>
  <c r="I31" i="6" s="1"/>
  <c r="J30" i="6"/>
  <c r="J31" i="6" s="1"/>
  <c r="K30" i="6"/>
  <c r="K31" i="6" s="1"/>
  <c r="L30" i="6"/>
  <c r="L31" i="6" s="1"/>
  <c r="M30" i="6"/>
  <c r="M31" i="6" s="1"/>
  <c r="N30" i="6"/>
  <c r="N31" i="6" s="1"/>
  <c r="O30" i="6"/>
  <c r="O31" i="6" s="1"/>
  <c r="P30" i="6"/>
  <c r="P31" i="6" s="1"/>
  <c r="Q30" i="6"/>
  <c r="Q31" i="6" s="1"/>
  <c r="B32" i="4"/>
  <c r="A35" i="18" s="1"/>
  <c r="B31" i="4"/>
  <c r="A34" i="18" s="1"/>
  <c r="B27" i="4"/>
  <c r="A30" i="18" s="1"/>
  <c r="F67" i="18" l="1"/>
  <c r="G31" i="6"/>
  <c r="E67" i="18"/>
  <c r="F31" i="6"/>
  <c r="D67" i="18"/>
  <c r="E31" i="6"/>
  <c r="F58" i="18"/>
  <c r="G22" i="6"/>
  <c r="E58" i="18"/>
  <c r="F22" i="6"/>
  <c r="D58" i="18"/>
  <c r="E22" i="6"/>
  <c r="H13" i="6"/>
  <c r="G8" i="7" s="1"/>
  <c r="F49" i="18"/>
  <c r="G13" i="6"/>
  <c r="L13" i="6"/>
  <c r="K8" i="7" s="1"/>
  <c r="E49" i="18"/>
  <c r="F13" i="6"/>
  <c r="D49" i="18"/>
  <c r="E13" i="6"/>
  <c r="P13" i="6"/>
  <c r="O8" i="7" s="1"/>
  <c r="C49" i="18"/>
  <c r="D13" i="6"/>
  <c r="G67" i="18"/>
  <c r="H67" i="18"/>
  <c r="I67" i="18"/>
  <c r="G58" i="18"/>
  <c r="H58" i="18"/>
  <c r="C59" i="18"/>
  <c r="C58" i="18"/>
  <c r="I58" i="18"/>
  <c r="G49" i="18"/>
  <c r="H49" i="18"/>
  <c r="I49" i="18"/>
  <c r="C68" i="18"/>
  <c r="C67" i="18"/>
  <c r="X101" i="3"/>
  <c r="X119" i="3" s="1"/>
  <c r="X99" i="3"/>
  <c r="X117" i="3" s="1"/>
  <c r="H54" i="13"/>
  <c r="J41" i="14"/>
  <c r="F54" i="13"/>
  <c r="H41" i="14"/>
  <c r="L54" i="13"/>
  <c r="N41" i="14"/>
  <c r="G54" i="13"/>
  <c r="I41" i="14"/>
  <c r="E54" i="13"/>
  <c r="G41" i="14"/>
  <c r="X94" i="3"/>
  <c r="X112" i="3" s="1"/>
  <c r="X100" i="3"/>
  <c r="X118" i="3" s="1"/>
  <c r="X98" i="3"/>
  <c r="X116" i="3" s="1"/>
  <c r="Y104" i="3"/>
  <c r="Y122" i="3" s="1"/>
  <c r="D32" i="6"/>
  <c r="D33" i="6" s="1"/>
  <c r="M15" i="7"/>
  <c r="M14" i="7" s="1"/>
  <c r="N8" i="7"/>
  <c r="M8" i="7"/>
  <c r="M18" i="7"/>
  <c r="I8" i="7"/>
  <c r="J15" i="7"/>
  <c r="J14" i="7" s="1"/>
  <c r="N15" i="7"/>
  <c r="N14" i="7" s="1"/>
  <c r="J18" i="7"/>
  <c r="I18" i="7"/>
  <c r="N18" i="7"/>
  <c r="I15" i="7"/>
  <c r="I14" i="7" s="1"/>
  <c r="J8" i="7"/>
  <c r="Y83" i="3"/>
  <c r="Z29" i="3" s="1"/>
  <c r="W102" i="3"/>
  <c r="W120" i="3" s="1"/>
  <c r="X84" i="3"/>
  <c r="Y30" i="3" s="1"/>
  <c r="X85" i="3"/>
  <c r="Y31" i="3" s="1"/>
  <c r="Z86" i="3"/>
  <c r="Z104" i="3" s="1"/>
  <c r="Z122" i="3" s="1"/>
  <c r="Y82" i="3"/>
  <c r="Z28" i="3" s="1"/>
  <c r="Z82" i="3" s="1"/>
  <c r="Z100" i="3" s="1"/>
  <c r="Z118" i="3" s="1"/>
  <c r="W103" i="3"/>
  <c r="W121" i="3" s="1"/>
  <c r="Y81" i="3"/>
  <c r="Z27" i="3" s="1"/>
  <c r="Y78" i="3"/>
  <c r="Z24" i="3" s="1"/>
  <c r="Y80" i="3"/>
  <c r="Z26" i="3" s="1"/>
  <c r="X97" i="3"/>
  <c r="X115" i="3" s="1"/>
  <c r="Y76" i="3"/>
  <c r="Z22" i="3" s="1"/>
  <c r="Z76" i="3" s="1"/>
  <c r="Z94" i="3" s="1"/>
  <c r="Z112" i="3" s="1"/>
  <c r="X77" i="3"/>
  <c r="Y23" i="3" s="1"/>
  <c r="Y79" i="3"/>
  <c r="Z25" i="3" s="1"/>
  <c r="Z79" i="3" s="1"/>
  <c r="Z97" i="3" s="1"/>
  <c r="Z115" i="3" s="1"/>
  <c r="X96" i="3"/>
  <c r="X114" i="3" s="1"/>
  <c r="W95" i="3"/>
  <c r="W113" i="3" s="1"/>
  <c r="X21" i="3"/>
  <c r="N25" i="9"/>
  <c r="N28" i="9" s="1"/>
  <c r="O8" i="12" s="1"/>
  <c r="D8" i="1"/>
  <c r="F32" i="6"/>
  <c r="F33" i="6" s="1"/>
  <c r="O32" i="6"/>
  <c r="O33" i="6" s="1"/>
  <c r="I32" i="6"/>
  <c r="I33" i="6" s="1"/>
  <c r="N32" i="6"/>
  <c r="N33" i="6" s="1"/>
  <c r="M32" i="6"/>
  <c r="M33" i="6" s="1"/>
  <c r="G32" i="6"/>
  <c r="G33" i="6" s="1"/>
  <c r="Q32" i="6"/>
  <c r="Q33" i="6" s="1"/>
  <c r="K32" i="6"/>
  <c r="K33" i="6" s="1"/>
  <c r="E32" i="6"/>
  <c r="E33" i="6" s="1"/>
  <c r="J32" i="6"/>
  <c r="J33" i="6" s="1"/>
  <c r="P32" i="6"/>
  <c r="P33" i="6" s="1"/>
  <c r="L32" i="6"/>
  <c r="L33" i="6" s="1"/>
  <c r="H32" i="6"/>
  <c r="H33" i="6" s="1"/>
  <c r="N19" i="13"/>
  <c r="P41" i="14" s="1"/>
  <c r="J19" i="13"/>
  <c r="L41" i="14" s="1"/>
  <c r="O19" i="13"/>
  <c r="Q41" i="14" s="1"/>
  <c r="K19" i="13"/>
  <c r="P19" i="13"/>
  <c r="I12" i="13"/>
  <c r="I19" i="13" s="1"/>
  <c r="D18" i="7" l="1"/>
  <c r="D174" i="18" s="1"/>
  <c r="D68" i="18"/>
  <c r="F18" i="7"/>
  <c r="F174" i="18" s="1"/>
  <c r="F68" i="18"/>
  <c r="D15" i="7"/>
  <c r="D59" i="18"/>
  <c r="E15" i="7"/>
  <c r="E59" i="18"/>
  <c r="E8" i="7"/>
  <c r="E164" i="18" s="1"/>
  <c r="E50" i="18"/>
  <c r="F8" i="7"/>
  <c r="F164" i="18" s="1"/>
  <c r="F50" i="18"/>
  <c r="C8" i="7"/>
  <c r="C164" i="18" s="1"/>
  <c r="C50" i="18"/>
  <c r="C70" i="18"/>
  <c r="C69" i="18"/>
  <c r="P18" i="7"/>
  <c r="I68" i="18"/>
  <c r="P15" i="7"/>
  <c r="P14" i="7" s="1"/>
  <c r="I59" i="18"/>
  <c r="I70" i="18"/>
  <c r="I69" i="18"/>
  <c r="P8" i="7"/>
  <c r="I164" i="18" s="1"/>
  <c r="I50" i="18"/>
  <c r="L18" i="7"/>
  <c r="H68" i="18"/>
  <c r="L15" i="7"/>
  <c r="L14" i="7" s="1"/>
  <c r="H59" i="18"/>
  <c r="L8" i="7"/>
  <c r="H164" i="18" s="1"/>
  <c r="H50" i="18"/>
  <c r="H70" i="18"/>
  <c r="H69" i="18"/>
  <c r="H18" i="7"/>
  <c r="G68" i="18"/>
  <c r="H15" i="7"/>
  <c r="H14" i="7" s="1"/>
  <c r="G59" i="18"/>
  <c r="G70" i="18"/>
  <c r="G69" i="18"/>
  <c r="H8" i="7"/>
  <c r="G164" i="18" s="1"/>
  <c r="G50" i="18"/>
  <c r="E18" i="7"/>
  <c r="E174" i="18" s="1"/>
  <c r="E68" i="18"/>
  <c r="E70" i="18"/>
  <c r="E69" i="18"/>
  <c r="F70" i="18"/>
  <c r="F69" i="18"/>
  <c r="F15" i="7"/>
  <c r="F59" i="18"/>
  <c r="D8" i="7"/>
  <c r="D164" i="18" s="1"/>
  <c r="D50" i="18"/>
  <c r="D70" i="18"/>
  <c r="D69" i="18"/>
  <c r="K54" i="13"/>
  <c r="M41" i="14"/>
  <c r="I54" i="13"/>
  <c r="K41" i="14"/>
  <c r="P54" i="13"/>
  <c r="R41" i="14"/>
  <c r="Y96" i="3"/>
  <c r="Y114" i="3" s="1"/>
  <c r="X95" i="3"/>
  <c r="X113" i="3" s="1"/>
  <c r="Y101" i="3"/>
  <c r="Y119" i="3" s="1"/>
  <c r="X103" i="3"/>
  <c r="X121" i="3" s="1"/>
  <c r="Y97" i="3"/>
  <c r="Y115" i="3" s="1"/>
  <c r="Y100" i="3"/>
  <c r="Y118" i="3" s="1"/>
  <c r="X102" i="3"/>
  <c r="X120" i="3" s="1"/>
  <c r="Y84" i="3"/>
  <c r="Z30" i="3" s="1"/>
  <c r="Z84" i="3" s="1"/>
  <c r="Z102" i="3" s="1"/>
  <c r="Z120" i="3" s="1"/>
  <c r="Z81" i="3"/>
  <c r="Z99" i="3" s="1"/>
  <c r="Z117" i="3" s="1"/>
  <c r="Y99" i="3"/>
  <c r="Y117" i="3" s="1"/>
  <c r="Y85" i="3"/>
  <c r="Z31" i="3" s="1"/>
  <c r="Z85" i="3" s="1"/>
  <c r="Z103" i="3" s="1"/>
  <c r="Z121" i="3" s="1"/>
  <c r="Z83" i="3"/>
  <c r="Z101" i="3" s="1"/>
  <c r="Z119" i="3" s="1"/>
  <c r="Y98" i="3"/>
  <c r="Y116" i="3" s="1"/>
  <c r="Y77" i="3"/>
  <c r="Z23" i="3" s="1"/>
  <c r="Z77" i="3" s="1"/>
  <c r="Z95" i="3" s="1"/>
  <c r="Z113" i="3" s="1"/>
  <c r="Z80" i="3"/>
  <c r="Z98" i="3" s="1"/>
  <c r="Z116" i="3" s="1"/>
  <c r="Y94" i="3"/>
  <c r="Y112" i="3" s="1"/>
  <c r="Z78" i="3"/>
  <c r="Z96" i="3" s="1"/>
  <c r="Z114" i="3" s="1"/>
  <c r="X75" i="3"/>
  <c r="X93" i="3" s="1"/>
  <c r="X111" i="3" s="1"/>
  <c r="O10" i="18"/>
  <c r="AC28" i="1"/>
  <c r="AD28" i="1"/>
  <c r="AB28" i="1"/>
  <c r="AA28" i="1"/>
  <c r="E29" i="1"/>
  <c r="F29" i="1"/>
  <c r="X28" i="1"/>
  <c r="W28" i="1"/>
  <c r="Z28" i="1"/>
  <c r="Y28" i="1"/>
  <c r="I28" i="1"/>
  <c r="E19" i="18" s="1"/>
  <c r="O28" i="1"/>
  <c r="U28" i="1"/>
  <c r="J28" i="1"/>
  <c r="F19" i="18" s="1"/>
  <c r="P28" i="1"/>
  <c r="V28" i="1"/>
  <c r="K28" i="1"/>
  <c r="Q28" i="1"/>
  <c r="F28" i="1"/>
  <c r="L28" i="1"/>
  <c r="R28" i="1"/>
  <c r="T28" i="1"/>
  <c r="G28" i="1"/>
  <c r="C19" i="18" s="1"/>
  <c r="H28" i="1"/>
  <c r="D19" i="18" s="1"/>
  <c r="M28" i="1"/>
  <c r="N28" i="1"/>
  <c r="S28" i="1"/>
  <c r="C15" i="7"/>
  <c r="C171" i="18" s="1"/>
  <c r="K15" i="7"/>
  <c r="G15" i="7"/>
  <c r="O15" i="7"/>
  <c r="C18" i="7"/>
  <c r="C174" i="18" s="1"/>
  <c r="K18" i="7"/>
  <c r="G18" i="7"/>
  <c r="O18" i="7"/>
  <c r="O25" i="9"/>
  <c r="O28" i="9" s="1"/>
  <c r="P8" i="12" s="1"/>
  <c r="E28" i="1"/>
  <c r="Q12" i="13"/>
  <c r="Q19" i="13" s="1"/>
  <c r="S41" i="14" s="1"/>
  <c r="M12" i="13"/>
  <c r="M19" i="13" s="1"/>
  <c r="O41" i="14" s="1"/>
  <c r="J54" i="13"/>
  <c r="N54" i="13"/>
  <c r="O54" i="13"/>
  <c r="B5" i="14"/>
  <c r="H174" i="18" l="1"/>
  <c r="I171" i="18"/>
  <c r="G174" i="18"/>
  <c r="G171" i="18"/>
  <c r="H171" i="18"/>
  <c r="I174" i="18"/>
  <c r="E14" i="7"/>
  <c r="E170" i="18" s="1"/>
  <c r="E171" i="18"/>
  <c r="F14" i="7"/>
  <c r="F170" i="18" s="1"/>
  <c r="F171" i="18"/>
  <c r="D14" i="7"/>
  <c r="D170" i="18" s="1"/>
  <c r="D171" i="18"/>
  <c r="G19" i="18"/>
  <c r="J19" i="18"/>
  <c r="I19" i="18"/>
  <c r="H19" i="18"/>
  <c r="Y95" i="3"/>
  <c r="Y113" i="3" s="1"/>
  <c r="Y102" i="3"/>
  <c r="Y120" i="3" s="1"/>
  <c r="Y103" i="3"/>
  <c r="Y121" i="3" s="1"/>
  <c r="Y21" i="3"/>
  <c r="O14" i="7"/>
  <c r="I170" i="18" s="1"/>
  <c r="K14" i="7"/>
  <c r="H170" i="18" s="1"/>
  <c r="C14" i="7"/>
  <c r="C170" i="18" s="1"/>
  <c r="G14" i="7"/>
  <c r="G170" i="18" s="1"/>
  <c r="P25" i="9"/>
  <c r="P28" i="9" s="1"/>
  <c r="Q8" i="12" s="1"/>
  <c r="B7" i="14"/>
  <c r="F28" i="17" s="1"/>
  <c r="B8" i="14"/>
  <c r="E19" i="14" s="1"/>
  <c r="M54" i="13"/>
  <c r="Q54" i="13"/>
  <c r="AC19" i="14" l="1"/>
  <c r="AC20" i="14" s="1"/>
  <c r="AC21" i="14" s="1"/>
  <c r="AC22" i="14" s="1"/>
  <c r="AE19" i="14"/>
  <c r="AE20" i="14" s="1"/>
  <c r="AE21" i="14" s="1"/>
  <c r="AE22" i="14" s="1"/>
  <c r="AB19" i="14"/>
  <c r="AB20" i="14" s="1"/>
  <c r="AB21" i="14" s="1"/>
  <c r="AB22" i="14" s="1"/>
  <c r="AD19" i="14"/>
  <c r="AD20" i="14" s="1"/>
  <c r="AD21" i="14" s="1"/>
  <c r="AD22" i="14" s="1"/>
  <c r="Y75" i="3"/>
  <c r="Y93" i="3" s="1"/>
  <c r="Y111" i="3" s="1"/>
  <c r="X19" i="14"/>
  <c r="X20" i="14" s="1"/>
  <c r="X21" i="14" s="1"/>
  <c r="Z45" i="14"/>
  <c r="Z46" i="14" s="1"/>
  <c r="Z47" i="14" s="1"/>
  <c r="Y19" i="14"/>
  <c r="Y20" i="14" s="1"/>
  <c r="Y21" i="14" s="1"/>
  <c r="AA45" i="14"/>
  <c r="AA46" i="14" s="1"/>
  <c r="AA47" i="14" s="1"/>
  <c r="Z19" i="14"/>
  <c r="Z20" i="14" s="1"/>
  <c r="Z21" i="14" s="1"/>
  <c r="AA19" i="14"/>
  <c r="AA20" i="14" s="1"/>
  <c r="AA21" i="14" s="1"/>
  <c r="X45" i="14"/>
  <c r="X46" i="14" s="1"/>
  <c r="X47" i="14" s="1"/>
  <c r="Y45" i="14"/>
  <c r="Y46" i="14" s="1"/>
  <c r="Y47" i="14" s="1"/>
  <c r="D19" i="14"/>
  <c r="D20" i="14" s="1"/>
  <c r="D21" i="14" s="1"/>
  <c r="J19" i="14"/>
  <c r="J20" i="14" s="1"/>
  <c r="J21" i="14" s="1"/>
  <c r="P19" i="14"/>
  <c r="P20" i="14" s="1"/>
  <c r="P21" i="14" s="1"/>
  <c r="E20" i="14"/>
  <c r="E21" i="14" s="1"/>
  <c r="K19" i="14"/>
  <c r="K20" i="14" s="1"/>
  <c r="K21" i="14" s="1"/>
  <c r="Q19" i="14"/>
  <c r="Q20" i="14" s="1"/>
  <c r="Q21" i="14" s="1"/>
  <c r="F19" i="14"/>
  <c r="F20" i="14" s="1"/>
  <c r="F21" i="14" s="1"/>
  <c r="L19" i="14"/>
  <c r="L20" i="14" s="1"/>
  <c r="L21" i="14" s="1"/>
  <c r="G19" i="14"/>
  <c r="G20" i="14" s="1"/>
  <c r="G21" i="14" s="1"/>
  <c r="M19" i="14"/>
  <c r="M20" i="14" s="1"/>
  <c r="M21" i="14" s="1"/>
  <c r="H19" i="14"/>
  <c r="H20" i="14" s="1"/>
  <c r="H21" i="14" s="1"/>
  <c r="N19" i="14"/>
  <c r="N20" i="14" s="1"/>
  <c r="N21" i="14" s="1"/>
  <c r="I19" i="14"/>
  <c r="I20" i="14" s="1"/>
  <c r="I21" i="14" s="1"/>
  <c r="O19" i="14"/>
  <c r="O20" i="14" s="1"/>
  <c r="O21" i="14" s="1"/>
  <c r="W19" i="14"/>
  <c r="W20" i="14" s="1"/>
  <c r="W21" i="14" s="1"/>
  <c r="W45" i="14"/>
  <c r="W46" i="14" s="1"/>
  <c r="W47" i="14" s="1"/>
  <c r="V19" i="14"/>
  <c r="V20" i="14" s="1"/>
  <c r="V21" i="14" s="1"/>
  <c r="V45" i="14"/>
  <c r="V46" i="14" s="1"/>
  <c r="V47" i="14" s="1"/>
  <c r="U45" i="14"/>
  <c r="U46" i="14" s="1"/>
  <c r="U47" i="14" s="1"/>
  <c r="T19" i="14"/>
  <c r="T20" i="14" s="1"/>
  <c r="T21" i="14" s="1"/>
  <c r="T45" i="14"/>
  <c r="T46" i="14" s="1"/>
  <c r="T47" i="14" s="1"/>
  <c r="U19" i="14"/>
  <c r="U20" i="14" s="1"/>
  <c r="U21" i="14" s="1"/>
  <c r="R45" i="14"/>
  <c r="R46" i="14" s="1"/>
  <c r="R47" i="14" s="1"/>
  <c r="S45" i="14"/>
  <c r="S46" i="14" s="1"/>
  <c r="S47" i="14" s="1"/>
  <c r="R19" i="14"/>
  <c r="R20" i="14" s="1"/>
  <c r="R21" i="14" s="1"/>
  <c r="S19" i="14"/>
  <c r="S20" i="14" s="1"/>
  <c r="S21" i="14" s="1"/>
  <c r="Q25" i="9"/>
  <c r="Q28" i="9" s="1"/>
  <c r="R25" i="9" s="1"/>
  <c r="R28" i="9" s="1"/>
  <c r="L45" i="14"/>
  <c r="L46" i="14" s="1"/>
  <c r="L47" i="14" s="1"/>
  <c r="N45" i="14"/>
  <c r="N46" i="14" s="1"/>
  <c r="N47" i="14" s="1"/>
  <c r="J45" i="14"/>
  <c r="J46" i="14" s="1"/>
  <c r="J47" i="14" s="1"/>
  <c r="Q45" i="14"/>
  <c r="Q46" i="14" s="1"/>
  <c r="Q47" i="14" s="1"/>
  <c r="P45" i="14"/>
  <c r="P46" i="14" s="1"/>
  <c r="P47" i="14" s="1"/>
  <c r="G45" i="14"/>
  <c r="G46" i="14" s="1"/>
  <c r="G47" i="14" s="1"/>
  <c r="H45" i="14"/>
  <c r="H46" i="14" s="1"/>
  <c r="H47" i="14" s="1"/>
  <c r="M45" i="14"/>
  <c r="M46" i="14" s="1"/>
  <c r="M47" i="14" s="1"/>
  <c r="I45" i="14"/>
  <c r="I46" i="14" s="1"/>
  <c r="I47" i="14" s="1"/>
  <c r="O45" i="14"/>
  <c r="O46" i="14" s="1"/>
  <c r="O47" i="14" s="1"/>
  <c r="K45" i="14"/>
  <c r="K46" i="14" s="1"/>
  <c r="K47" i="14" s="1"/>
  <c r="F45" i="14"/>
  <c r="F46" i="14" s="1"/>
  <c r="F47" i="14" s="1"/>
  <c r="E45" i="14"/>
  <c r="E46" i="14" s="1"/>
  <c r="E47" i="14" s="1"/>
  <c r="D45" i="14"/>
  <c r="D46" i="14" s="1"/>
  <c r="D47" i="14" s="1"/>
  <c r="G28" i="17"/>
  <c r="H28" i="17" s="1"/>
  <c r="I28" i="17" s="1"/>
  <c r="E28" i="17"/>
  <c r="D28" i="17" s="1"/>
  <c r="C28" i="17" s="1"/>
  <c r="AD24" i="14" l="1"/>
  <c r="AD23" i="14"/>
  <c r="AB23" i="14"/>
  <c r="AB24" i="14"/>
  <c r="AE24" i="14"/>
  <c r="AE23" i="14"/>
  <c r="AC24" i="14"/>
  <c r="AC23" i="14"/>
  <c r="Z21" i="3"/>
  <c r="S8" i="12"/>
  <c r="S25" i="9"/>
  <c r="S28" i="9" s="1"/>
  <c r="R8" i="12"/>
  <c r="S129" i="18" s="1"/>
  <c r="B28" i="1"/>
  <c r="Z75" i="3" l="1"/>
  <c r="T8" i="12"/>
  <c r="T25" i="9"/>
  <c r="T28" i="9" s="1"/>
  <c r="C54" i="8"/>
  <c r="C12" i="7" s="1"/>
  <c r="C168" i="18" s="1"/>
  <c r="D54" i="8"/>
  <c r="D12" i="7" s="1"/>
  <c r="D168" i="18" s="1"/>
  <c r="E54" i="8"/>
  <c r="E12" i="7" s="1"/>
  <c r="E168" i="18" s="1"/>
  <c r="F54" i="8"/>
  <c r="F12" i="7" s="1"/>
  <c r="F168" i="18" s="1"/>
  <c r="G54" i="8"/>
  <c r="G12" i="7" s="1"/>
  <c r="H54" i="8"/>
  <c r="H12" i="7" s="1"/>
  <c r="I54" i="8"/>
  <c r="I12" i="7" s="1"/>
  <c r="J54" i="8"/>
  <c r="J12" i="7" s="1"/>
  <c r="K54" i="8"/>
  <c r="K12" i="7" s="1"/>
  <c r="L54" i="8"/>
  <c r="L12" i="7" s="1"/>
  <c r="M54" i="8"/>
  <c r="M12" i="7" s="1"/>
  <c r="N54" i="8"/>
  <c r="N12" i="7" s="1"/>
  <c r="O54" i="8"/>
  <c r="O12" i="7" s="1"/>
  <c r="P54" i="8"/>
  <c r="P12" i="7" s="1"/>
  <c r="Q54" i="8"/>
  <c r="Q12" i="7" s="1"/>
  <c r="R54" i="8"/>
  <c r="R12" i="7" s="1"/>
  <c r="A51" i="3"/>
  <c r="A53" i="3"/>
  <c r="A38" i="3"/>
  <c r="C43" i="5"/>
  <c r="C44" i="5" s="1"/>
  <c r="D43" i="5"/>
  <c r="E43" i="5"/>
  <c r="F43" i="5"/>
  <c r="G43" i="5"/>
  <c r="G44" i="5" s="1"/>
  <c r="H43" i="5"/>
  <c r="H44" i="5" s="1"/>
  <c r="I43" i="5"/>
  <c r="I44" i="5" s="1"/>
  <c r="J43" i="5"/>
  <c r="J44" i="5" s="1"/>
  <c r="K43" i="5"/>
  <c r="K44" i="5" s="1"/>
  <c r="L43" i="5"/>
  <c r="L44" i="5" s="1"/>
  <c r="M43" i="5"/>
  <c r="M44" i="5" s="1"/>
  <c r="N43" i="5"/>
  <c r="N44" i="5" s="1"/>
  <c r="O43" i="5"/>
  <c r="O44" i="5" s="1"/>
  <c r="P43" i="5"/>
  <c r="P44" i="5" s="1"/>
  <c r="C42" i="5"/>
  <c r="C112" i="18" s="1"/>
  <c r="D42" i="5"/>
  <c r="D112" i="18" s="1"/>
  <c r="E42" i="5"/>
  <c r="E112" i="18" s="1"/>
  <c r="F42" i="5"/>
  <c r="F112" i="18" s="1"/>
  <c r="G42" i="5"/>
  <c r="H42" i="5"/>
  <c r="I42" i="5"/>
  <c r="J42" i="5"/>
  <c r="K42" i="5"/>
  <c r="L42" i="5"/>
  <c r="M42" i="5"/>
  <c r="N42" i="5"/>
  <c r="O42" i="5"/>
  <c r="P42" i="5"/>
  <c r="C21" i="5"/>
  <c r="C22" i="5" s="1"/>
  <c r="D21" i="5"/>
  <c r="E21" i="5"/>
  <c r="F21" i="5"/>
  <c r="G21" i="5"/>
  <c r="G22" i="5" s="1"/>
  <c r="H21" i="5"/>
  <c r="H22" i="5" s="1"/>
  <c r="I21" i="5"/>
  <c r="I22" i="5" s="1"/>
  <c r="J21" i="5"/>
  <c r="J22" i="5" s="1"/>
  <c r="K21" i="5"/>
  <c r="K22" i="5" s="1"/>
  <c r="L21" i="5"/>
  <c r="L22" i="5" s="1"/>
  <c r="M21" i="5"/>
  <c r="M22" i="5" s="1"/>
  <c r="N21" i="5"/>
  <c r="N22" i="5" s="1"/>
  <c r="O21" i="5"/>
  <c r="O22" i="5" s="1"/>
  <c r="P21" i="5"/>
  <c r="P22" i="5" s="1"/>
  <c r="C31" i="5"/>
  <c r="C101" i="18" s="1"/>
  <c r="D31" i="5"/>
  <c r="D101" i="18" s="1"/>
  <c r="E31" i="5"/>
  <c r="E101" i="18" s="1"/>
  <c r="F31" i="5"/>
  <c r="F101" i="18" s="1"/>
  <c r="G31" i="5"/>
  <c r="H31" i="5"/>
  <c r="I31" i="5"/>
  <c r="J31" i="5"/>
  <c r="K31" i="5"/>
  <c r="L31" i="5"/>
  <c r="M31" i="5"/>
  <c r="N31" i="5"/>
  <c r="O31" i="5"/>
  <c r="P31" i="5"/>
  <c r="C20" i="5"/>
  <c r="C90" i="18" s="1"/>
  <c r="D20" i="5"/>
  <c r="D90" i="18" s="1"/>
  <c r="E20" i="5"/>
  <c r="E90" i="18" s="1"/>
  <c r="F20" i="5"/>
  <c r="F90" i="18" s="1"/>
  <c r="G20" i="5"/>
  <c r="H20" i="5"/>
  <c r="I20" i="5"/>
  <c r="J20" i="5"/>
  <c r="K20" i="5"/>
  <c r="L20" i="5"/>
  <c r="M20" i="5"/>
  <c r="N20" i="5"/>
  <c r="O20" i="5"/>
  <c r="P20" i="5"/>
  <c r="G168" i="18" l="1"/>
  <c r="I168" i="18"/>
  <c r="H168" i="18"/>
  <c r="F113" i="18"/>
  <c r="F44" i="5"/>
  <c r="E113" i="18"/>
  <c r="E44" i="5"/>
  <c r="D113" i="18"/>
  <c r="D44" i="5"/>
  <c r="F91" i="18"/>
  <c r="F22" i="5"/>
  <c r="E91" i="18"/>
  <c r="E22" i="5"/>
  <c r="D91" i="18"/>
  <c r="D22" i="5"/>
  <c r="I90" i="18"/>
  <c r="I101" i="18"/>
  <c r="G113" i="18"/>
  <c r="H112" i="18"/>
  <c r="H113" i="18"/>
  <c r="I112" i="18"/>
  <c r="I113" i="18"/>
  <c r="H101" i="18"/>
  <c r="G91" i="18"/>
  <c r="H91" i="18"/>
  <c r="G90" i="18"/>
  <c r="H90" i="18"/>
  <c r="I91" i="18"/>
  <c r="G112" i="18"/>
  <c r="G101" i="18"/>
  <c r="C114" i="18"/>
  <c r="C113" i="18"/>
  <c r="C92" i="18"/>
  <c r="C91" i="18"/>
  <c r="P19" i="7"/>
  <c r="P17" i="7" s="1"/>
  <c r="J19" i="7"/>
  <c r="J17" i="7" s="1"/>
  <c r="I19" i="7"/>
  <c r="I17" i="7" s="1"/>
  <c r="N19" i="7"/>
  <c r="N17" i="7" s="1"/>
  <c r="H19" i="7"/>
  <c r="H17" i="7" s="1"/>
  <c r="M19" i="7"/>
  <c r="M17" i="7" s="1"/>
  <c r="L19" i="7"/>
  <c r="L17" i="7" s="1"/>
  <c r="M9" i="7"/>
  <c r="L9" i="7"/>
  <c r="J9" i="7"/>
  <c r="P9" i="7"/>
  <c r="I9" i="7"/>
  <c r="N9" i="7"/>
  <c r="H9" i="7"/>
  <c r="Z93" i="3"/>
  <c r="Z111" i="3" s="1"/>
  <c r="U8" i="12"/>
  <c r="U25" i="9"/>
  <c r="U28" i="9" s="1"/>
  <c r="E46" i="5"/>
  <c r="E116" i="18" s="1"/>
  <c r="P46" i="5"/>
  <c r="J46" i="5"/>
  <c r="D46" i="5"/>
  <c r="D116" i="18" s="1"/>
  <c r="N46" i="5"/>
  <c r="H46" i="5"/>
  <c r="M46" i="5"/>
  <c r="G46" i="5"/>
  <c r="O46" i="5"/>
  <c r="I46" i="5"/>
  <c r="C46" i="5"/>
  <c r="C116" i="18" s="1"/>
  <c r="L46" i="5"/>
  <c r="F46" i="5"/>
  <c r="F116" i="18" s="1"/>
  <c r="O47" i="5"/>
  <c r="O48" i="5" s="1"/>
  <c r="I47" i="5"/>
  <c r="C47" i="5"/>
  <c r="C48" i="5" s="1"/>
  <c r="F47" i="5"/>
  <c r="F48" i="5" s="1"/>
  <c r="N47" i="5"/>
  <c r="H47" i="5"/>
  <c r="M47" i="5"/>
  <c r="G47" i="5"/>
  <c r="G48" i="5" s="1"/>
  <c r="K47" i="5"/>
  <c r="K48" i="5" s="1"/>
  <c r="E47" i="5"/>
  <c r="E48" i="5" s="1"/>
  <c r="L47" i="5"/>
  <c r="P47" i="5"/>
  <c r="J47" i="5"/>
  <c r="J48" i="5" s="1"/>
  <c r="D47" i="5"/>
  <c r="D48" i="5" s="1"/>
  <c r="K46" i="5"/>
  <c r="J45" i="8" l="1"/>
  <c r="J46" i="8" s="1"/>
  <c r="N48" i="5"/>
  <c r="N45" i="8" s="1"/>
  <c r="N46" i="8" s="1"/>
  <c r="P48" i="5"/>
  <c r="P45" i="8" s="1"/>
  <c r="P46" i="8" s="1"/>
  <c r="H48" i="5"/>
  <c r="H45" i="8" s="1"/>
  <c r="H46" i="8" s="1"/>
  <c r="L48" i="5"/>
  <c r="L45" i="8" s="1"/>
  <c r="L46" i="8" s="1"/>
  <c r="M48" i="5"/>
  <c r="M45" i="8" s="1"/>
  <c r="I48" i="5"/>
  <c r="I45" i="8" s="1"/>
  <c r="H114" i="18"/>
  <c r="I116" i="18"/>
  <c r="H116" i="18"/>
  <c r="I114" i="18"/>
  <c r="G114" i="18"/>
  <c r="G117" i="18"/>
  <c r="H92" i="18"/>
  <c r="H117" i="18"/>
  <c r="I117" i="18"/>
  <c r="I92" i="18"/>
  <c r="G92" i="18"/>
  <c r="G116" i="18"/>
  <c r="E19" i="7"/>
  <c r="E114" i="18"/>
  <c r="F19" i="7"/>
  <c r="F114" i="18"/>
  <c r="D19" i="7"/>
  <c r="D114" i="18"/>
  <c r="E9" i="7"/>
  <c r="E165" i="18" s="1"/>
  <c r="E92" i="18"/>
  <c r="D117" i="18"/>
  <c r="F9" i="7"/>
  <c r="F165" i="18" s="1"/>
  <c r="F92" i="18"/>
  <c r="E117" i="18"/>
  <c r="D9" i="7"/>
  <c r="D165" i="18" s="1"/>
  <c r="D92" i="18"/>
  <c r="F117" i="18"/>
  <c r="C117" i="18"/>
  <c r="V8" i="12"/>
  <c r="V25" i="9"/>
  <c r="V28" i="9" s="1"/>
  <c r="C19" i="7"/>
  <c r="C175" i="18" s="1"/>
  <c r="K19" i="7"/>
  <c r="H175" i="18" s="1"/>
  <c r="G19" i="7"/>
  <c r="G175" i="18" s="1"/>
  <c r="O19" i="7"/>
  <c r="I175" i="18" s="1"/>
  <c r="C9" i="7"/>
  <c r="C165" i="18" s="1"/>
  <c r="K9" i="7"/>
  <c r="H165" i="18" s="1"/>
  <c r="G9" i="7"/>
  <c r="G165" i="18" s="1"/>
  <c r="O9" i="7"/>
  <c r="I165" i="18" s="1"/>
  <c r="R46" i="8"/>
  <c r="W25" i="9" l="1"/>
  <c r="W28" i="9" s="1"/>
  <c r="W8" i="12"/>
  <c r="F17" i="7"/>
  <c r="F173" i="18" s="1"/>
  <c r="F175" i="18"/>
  <c r="E17" i="7"/>
  <c r="E173" i="18" s="1"/>
  <c r="E175" i="18"/>
  <c r="D17" i="7"/>
  <c r="D173" i="18" s="1"/>
  <c r="D175" i="18"/>
  <c r="K45" i="8"/>
  <c r="K46" i="8" s="1"/>
  <c r="H118" i="18"/>
  <c r="O45" i="8"/>
  <c r="O46" i="8" s="1"/>
  <c r="I118" i="18"/>
  <c r="G45" i="8"/>
  <c r="G46" i="8" s="1"/>
  <c r="G118" i="18"/>
  <c r="F45" i="8"/>
  <c r="F46" i="8" s="1"/>
  <c r="F118" i="18"/>
  <c r="D45" i="8"/>
  <c r="D46" i="8" s="1"/>
  <c r="D118" i="18"/>
  <c r="E45" i="8"/>
  <c r="E46" i="8" s="1"/>
  <c r="E118" i="18"/>
  <c r="C45" i="8"/>
  <c r="C46" i="8" s="1"/>
  <c r="C118" i="18"/>
  <c r="O17" i="7"/>
  <c r="I173" i="18" s="1"/>
  <c r="K17" i="7"/>
  <c r="H173" i="18" s="1"/>
  <c r="G17" i="7"/>
  <c r="G173" i="18" s="1"/>
  <c r="C17" i="7"/>
  <c r="C173" i="18" s="1"/>
  <c r="I46" i="8"/>
  <c r="Q46" i="8"/>
  <c r="M46" i="8"/>
  <c r="X25" i="9" l="1"/>
  <c r="X28" i="9" s="1"/>
  <c r="X8" i="12"/>
  <c r="C88" i="3"/>
  <c r="Y25" i="9" l="1"/>
  <c r="Y28" i="9" s="1"/>
  <c r="Z8" i="12" s="1"/>
  <c r="Y8" i="12"/>
  <c r="D88" i="3"/>
  <c r="E34" i="3" s="1"/>
  <c r="C106" i="3"/>
  <c r="C124" i="3" s="1"/>
  <c r="E88" i="3" l="1"/>
  <c r="F34" i="3" s="1"/>
  <c r="D106" i="3"/>
  <c r="D124" i="3" s="1"/>
  <c r="E106" i="3" l="1"/>
  <c r="E124" i="3" s="1"/>
  <c r="F88" i="3"/>
  <c r="F106" i="3" s="1"/>
  <c r="F124" i="3" s="1"/>
  <c r="N127" i="18" l="1"/>
  <c r="G34" i="3"/>
  <c r="G88" i="3" s="1"/>
  <c r="G106" i="3" s="1"/>
  <c r="G124" i="3" s="1"/>
  <c r="H34" i="3" l="1"/>
  <c r="H88" i="3" l="1"/>
  <c r="I34" i="3" s="1"/>
  <c r="B22" i="9" l="1"/>
  <c r="B6" i="12"/>
  <c r="O127" i="18" s="1"/>
  <c r="I88" i="3"/>
  <c r="J34" i="3" s="1"/>
  <c r="H106" i="3"/>
  <c r="H124" i="3" s="1"/>
  <c r="C7" i="9" l="1"/>
  <c r="B30" i="9"/>
  <c r="C87" i="3"/>
  <c r="J88" i="3"/>
  <c r="K34" i="3" s="1"/>
  <c r="I106" i="3"/>
  <c r="I124" i="3" s="1"/>
  <c r="A9" i="9" l="1"/>
  <c r="C22" i="9"/>
  <c r="D7" i="12" s="1"/>
  <c r="C6" i="12"/>
  <c r="C105" i="3"/>
  <c r="C123" i="3" s="1"/>
  <c r="D87" i="3"/>
  <c r="E33" i="3" s="1"/>
  <c r="K88" i="3"/>
  <c r="L34" i="3" s="1"/>
  <c r="J106" i="3"/>
  <c r="J124" i="3" s="1"/>
  <c r="C30" i="9" l="1"/>
  <c r="D7" i="9"/>
  <c r="D22" i="9" s="1"/>
  <c r="E7" i="12" s="1"/>
  <c r="E7" i="9" s="1"/>
  <c r="E22" i="9" s="1"/>
  <c r="F7" i="12" s="1"/>
  <c r="P128" i="18" s="1"/>
  <c r="D6" i="12"/>
  <c r="D105" i="3"/>
  <c r="D123" i="3" s="1"/>
  <c r="E87" i="3"/>
  <c r="F33" i="3" s="1"/>
  <c r="L88" i="3"/>
  <c r="M34" i="3" s="1"/>
  <c r="K106" i="3"/>
  <c r="K124" i="3" s="1"/>
  <c r="E30" i="9" l="1"/>
  <c r="F7" i="9"/>
  <c r="F22" i="9" s="1"/>
  <c r="G7" i="12" s="1"/>
  <c r="G6" i="12" s="1"/>
  <c r="E6" i="12"/>
  <c r="F6" i="12"/>
  <c r="P127" i="18" s="1"/>
  <c r="D30" i="9"/>
  <c r="F30" i="9"/>
  <c r="E105" i="3"/>
  <c r="E123" i="3" s="1"/>
  <c r="F87" i="3"/>
  <c r="G33" i="3" s="1"/>
  <c r="M88" i="3"/>
  <c r="N34" i="3" s="1"/>
  <c r="L106" i="3"/>
  <c r="L124" i="3" s="1"/>
  <c r="G7" i="9" l="1"/>
  <c r="G22" i="9" s="1"/>
  <c r="H7" i="12" s="1"/>
  <c r="H6" i="12" s="1"/>
  <c r="F105" i="3"/>
  <c r="F123" i="3" s="1"/>
  <c r="G87" i="3"/>
  <c r="H33" i="3" s="1"/>
  <c r="N88" i="3"/>
  <c r="M106" i="3"/>
  <c r="M124" i="3" s="1"/>
  <c r="H7" i="9" l="1"/>
  <c r="H22" i="9" s="1"/>
  <c r="I7" i="12" s="1"/>
  <c r="I6" i="12" s="1"/>
  <c r="G30" i="9"/>
  <c r="N106" i="3"/>
  <c r="N124" i="3" s="1"/>
  <c r="O34" i="3"/>
  <c r="G105" i="3"/>
  <c r="G123" i="3" s="1"/>
  <c r="H87" i="3"/>
  <c r="I33" i="3" s="1"/>
  <c r="I7" i="9" l="1"/>
  <c r="I22" i="9" s="1"/>
  <c r="J7" i="12" s="1"/>
  <c r="Q128" i="18" s="1"/>
  <c r="H30" i="9"/>
  <c r="O88" i="3"/>
  <c r="P34" i="3" s="1"/>
  <c r="H105" i="3"/>
  <c r="H123" i="3" s="1"/>
  <c r="I87" i="3"/>
  <c r="J33" i="3" s="1"/>
  <c r="J7" i="9" l="1"/>
  <c r="J22" i="9" s="1"/>
  <c r="K7" i="12" s="1"/>
  <c r="I30" i="9"/>
  <c r="J6" i="12"/>
  <c r="Q127" i="18" s="1"/>
  <c r="K6" i="12"/>
  <c r="O106" i="3"/>
  <c r="O124" i="3" s="1"/>
  <c r="J30" i="9"/>
  <c r="K7" i="9"/>
  <c r="K22" i="9" s="1"/>
  <c r="L7" i="12" s="1"/>
  <c r="P88" i="3"/>
  <c r="Q34" i="3" s="1"/>
  <c r="I105" i="3"/>
  <c r="I123" i="3" s="1"/>
  <c r="J87" i="3"/>
  <c r="K33" i="3" s="1"/>
  <c r="L6" i="12" l="1"/>
  <c r="P106" i="3"/>
  <c r="P124" i="3" s="1"/>
  <c r="K30" i="9"/>
  <c r="L7" i="9"/>
  <c r="L22" i="9" s="1"/>
  <c r="M7" i="12" s="1"/>
  <c r="M6" i="12" s="1"/>
  <c r="Q88" i="3"/>
  <c r="R34" i="3" s="1"/>
  <c r="J105" i="3"/>
  <c r="J123" i="3" s="1"/>
  <c r="K87" i="3"/>
  <c r="L33" i="3" s="1"/>
  <c r="Q106" i="3" l="1"/>
  <c r="Q124" i="3" s="1"/>
  <c r="L30" i="9"/>
  <c r="M7" i="9"/>
  <c r="M22" i="9" s="1"/>
  <c r="N7" i="12" s="1"/>
  <c r="R128" i="18" s="1"/>
  <c r="R88" i="3"/>
  <c r="K105" i="3"/>
  <c r="K123" i="3" s="1"/>
  <c r="L87" i="3"/>
  <c r="M33" i="3" s="1"/>
  <c r="R106" i="3" l="1"/>
  <c r="R124" i="3" s="1"/>
  <c r="S34" i="3"/>
  <c r="N6" i="12"/>
  <c r="R127" i="18" s="1"/>
  <c r="M30" i="9"/>
  <c r="N7" i="9"/>
  <c r="N22" i="9" s="1"/>
  <c r="O7" i="12" s="1"/>
  <c r="L105" i="3"/>
  <c r="L123" i="3" s="1"/>
  <c r="M87" i="3"/>
  <c r="N33" i="3" s="1"/>
  <c r="C74" i="3"/>
  <c r="C92" i="3" s="1"/>
  <c r="O6" i="12" l="1"/>
  <c r="C110" i="3"/>
  <c r="S88" i="3"/>
  <c r="T34" i="3" s="1"/>
  <c r="O7" i="9"/>
  <c r="O22" i="9" s="1"/>
  <c r="P7" i="12" s="1"/>
  <c r="N30" i="9"/>
  <c r="M105" i="3"/>
  <c r="M123" i="3" s="1"/>
  <c r="N87" i="3"/>
  <c r="B25" i="10" l="1"/>
  <c r="C145" i="18" s="1"/>
  <c r="S106" i="3"/>
  <c r="S124" i="3" s="1"/>
  <c r="P6" i="12"/>
  <c r="T88" i="3"/>
  <c r="U34" i="3" s="1"/>
  <c r="O30" i="9"/>
  <c r="P7" i="9"/>
  <c r="P22" i="9" s="1"/>
  <c r="Q7" i="12" s="1"/>
  <c r="Q6" i="12" s="1"/>
  <c r="N105" i="3"/>
  <c r="N123" i="3" s="1"/>
  <c r="O33" i="3"/>
  <c r="D92" i="3" l="1"/>
  <c r="E20" i="3"/>
  <c r="T106" i="3"/>
  <c r="T124" i="3" s="1"/>
  <c r="D110" i="3"/>
  <c r="U88" i="3"/>
  <c r="V34" i="3" s="1"/>
  <c r="V88" i="3" s="1"/>
  <c r="P30" i="9"/>
  <c r="Q7" i="9"/>
  <c r="Q22" i="9" s="1"/>
  <c r="O87" i="3"/>
  <c r="P33" i="3" s="1"/>
  <c r="C25" i="10" l="1"/>
  <c r="D145" i="18" s="1"/>
  <c r="E74" i="3"/>
  <c r="F20" i="3" s="1"/>
  <c r="V106" i="3"/>
  <c r="V124" i="3" s="1"/>
  <c r="W34" i="3"/>
  <c r="U106" i="3"/>
  <c r="U124" i="3" s="1"/>
  <c r="R7" i="12"/>
  <c r="S128" i="18" s="1"/>
  <c r="R7" i="9"/>
  <c r="R22" i="9" s="1"/>
  <c r="S7" i="12" s="1"/>
  <c r="Q30" i="9"/>
  <c r="O105" i="3"/>
  <c r="O123" i="3" s="1"/>
  <c r="P87" i="3"/>
  <c r="Q33" i="3" s="1"/>
  <c r="S6" i="12" l="1"/>
  <c r="F74" i="3"/>
  <c r="G20" i="3" s="1"/>
  <c r="E92" i="3"/>
  <c r="E110" i="3" s="1"/>
  <c r="W88" i="3"/>
  <c r="X34" i="3" s="1"/>
  <c r="R6" i="12"/>
  <c r="S127" i="18" s="1"/>
  <c r="S7" i="9"/>
  <c r="S22" i="9" s="1"/>
  <c r="T7" i="12" s="1"/>
  <c r="R30" i="9"/>
  <c r="P105" i="3"/>
  <c r="P123" i="3" s="1"/>
  <c r="Q87" i="3"/>
  <c r="R33" i="3" s="1"/>
  <c r="D25" i="10" l="1"/>
  <c r="E145" i="18" s="1"/>
  <c r="F92" i="3"/>
  <c r="F110" i="3" s="1"/>
  <c r="G74" i="3"/>
  <c r="H20" i="3" s="1"/>
  <c r="W106" i="3"/>
  <c r="W124" i="3" s="1"/>
  <c r="X88" i="3"/>
  <c r="Y34" i="3" s="1"/>
  <c r="T6" i="12"/>
  <c r="T7" i="9"/>
  <c r="T22" i="9" s="1"/>
  <c r="U7" i="12" s="1"/>
  <c r="U6" i="12" s="1"/>
  <c r="S30" i="9"/>
  <c r="Q105" i="3"/>
  <c r="Q123" i="3" s="1"/>
  <c r="R87" i="3"/>
  <c r="G92" i="3" l="1"/>
  <c r="E25" i="10"/>
  <c r="F145" i="18" s="1"/>
  <c r="H74" i="3"/>
  <c r="I20" i="3" s="1"/>
  <c r="Y88" i="3"/>
  <c r="Z34" i="3" s="1"/>
  <c r="Z88" i="3" s="1"/>
  <c r="Z106" i="3" s="1"/>
  <c r="Z124" i="3" s="1"/>
  <c r="X106" i="3"/>
  <c r="X124" i="3" s="1"/>
  <c r="G110" i="3"/>
  <c r="F25" i="10" s="1"/>
  <c r="R105" i="3"/>
  <c r="R123" i="3" s="1"/>
  <c r="S33" i="3"/>
  <c r="U7" i="9"/>
  <c r="U22" i="9" s="1"/>
  <c r="V7" i="9" s="1"/>
  <c r="V22" i="9" s="1"/>
  <c r="W7" i="12" s="1"/>
  <c r="T30" i="9"/>
  <c r="W6" i="12" l="1"/>
  <c r="H92" i="3"/>
  <c r="I74" i="3"/>
  <c r="J20" i="3" s="1"/>
  <c r="J74" i="3" s="1"/>
  <c r="K20" i="3" s="1"/>
  <c r="Y106" i="3"/>
  <c r="Y124" i="3" s="1"/>
  <c r="W7" i="9"/>
  <c r="W22" i="9" s="1"/>
  <c r="X7" i="12" s="1"/>
  <c r="X6" i="12" s="1"/>
  <c r="V30" i="9"/>
  <c r="H110" i="3"/>
  <c r="G25" i="10" s="1"/>
  <c r="S87" i="3"/>
  <c r="T33" i="3" s="1"/>
  <c r="U30" i="9"/>
  <c r="V7" i="12"/>
  <c r="I92" i="3" l="1"/>
  <c r="V6" i="12"/>
  <c r="S105" i="3"/>
  <c r="S123" i="3" s="1"/>
  <c r="X7" i="9"/>
  <c r="X22" i="9" s="1"/>
  <c r="Y7" i="12" s="1"/>
  <c r="Y6" i="12" s="1"/>
  <c r="W30" i="9"/>
  <c r="I110" i="3"/>
  <c r="H25" i="10" s="1"/>
  <c r="T87" i="3"/>
  <c r="U33" i="3" s="1"/>
  <c r="J92" i="3"/>
  <c r="K74" i="3"/>
  <c r="L20" i="3" s="1"/>
  <c r="T105" i="3" l="1"/>
  <c r="T123" i="3" s="1"/>
  <c r="Y7" i="9"/>
  <c r="Y22" i="9" s="1"/>
  <c r="X30" i="9"/>
  <c r="J110" i="3"/>
  <c r="U87" i="3"/>
  <c r="V33" i="3" s="1"/>
  <c r="V87" i="3" s="1"/>
  <c r="K92" i="3"/>
  <c r="L74" i="3"/>
  <c r="M20" i="3" s="1"/>
  <c r="I25" i="10" l="1"/>
  <c r="G145" i="18" s="1"/>
  <c r="Y30" i="9"/>
  <c r="Z7" i="12"/>
  <c r="Z6" i="12" s="1"/>
  <c r="U105" i="3"/>
  <c r="U123" i="3" s="1"/>
  <c r="V105" i="3"/>
  <c r="V123" i="3" s="1"/>
  <c r="W33" i="3"/>
  <c r="K110" i="3"/>
  <c r="J25" i="10" s="1"/>
  <c r="L92" i="3"/>
  <c r="M74" i="3"/>
  <c r="M92" i="3" s="1"/>
  <c r="W87" i="3" l="1"/>
  <c r="X33" i="3" s="1"/>
  <c r="M110" i="3"/>
  <c r="L25" i="10" s="1"/>
  <c r="L110" i="3"/>
  <c r="K25" i="10" s="1"/>
  <c r="N20" i="3"/>
  <c r="E4" i="1"/>
  <c r="P6" i="18" s="1"/>
  <c r="N74" i="3" l="1"/>
  <c r="N92" i="3" s="1"/>
  <c r="W105" i="3"/>
  <c r="W123" i="3" s="1"/>
  <c r="X87" i="3"/>
  <c r="Y33" i="3" s="1"/>
  <c r="D4" i="1"/>
  <c r="X105" i="3" l="1"/>
  <c r="X123" i="3" s="1"/>
  <c r="O20" i="3"/>
  <c r="Y87" i="3"/>
  <c r="Z33" i="3" s="1"/>
  <c r="Z87" i="3" s="1"/>
  <c r="Z105" i="3" s="1"/>
  <c r="Z123" i="3" s="1"/>
  <c r="O6" i="18"/>
  <c r="AA24" i="1"/>
  <c r="AA30" i="1" s="1"/>
  <c r="AB24" i="1"/>
  <c r="AB30" i="1" s="1"/>
  <c r="AC24" i="1"/>
  <c r="AC30" i="1" s="1"/>
  <c r="AD24" i="1"/>
  <c r="AD30" i="1" s="1"/>
  <c r="N110" i="3"/>
  <c r="Z24" i="1"/>
  <c r="Z30" i="1" s="1"/>
  <c r="Z31" i="1" s="1"/>
  <c r="Y24" i="1"/>
  <c r="Y30" i="1" s="1"/>
  <c r="Y31" i="1" s="1"/>
  <c r="X24" i="1"/>
  <c r="X30" i="1" s="1"/>
  <c r="X31" i="1" s="1"/>
  <c r="W24" i="1"/>
  <c r="K24" i="1"/>
  <c r="Q24" i="1"/>
  <c r="Q30" i="1" s="1"/>
  <c r="Q31" i="1" s="1"/>
  <c r="L24" i="1"/>
  <c r="L30" i="1" s="1"/>
  <c r="L31" i="1" s="1"/>
  <c r="R24" i="1"/>
  <c r="G24" i="1"/>
  <c r="C15" i="18" s="1"/>
  <c r="M24" i="1"/>
  <c r="M30" i="1" s="1"/>
  <c r="M31" i="1" s="1"/>
  <c r="S24" i="1"/>
  <c r="H24" i="1"/>
  <c r="N24" i="1"/>
  <c r="N30" i="1" s="1"/>
  <c r="N31" i="1" s="1"/>
  <c r="T24" i="1"/>
  <c r="T30" i="1" s="1"/>
  <c r="T31" i="1" s="1"/>
  <c r="I24" i="1"/>
  <c r="O24" i="1"/>
  <c r="U24" i="1"/>
  <c r="U30" i="1" s="1"/>
  <c r="U31" i="1" s="1"/>
  <c r="J24" i="1"/>
  <c r="P24" i="1"/>
  <c r="P30" i="1" s="1"/>
  <c r="P31" i="1" s="1"/>
  <c r="V24" i="1"/>
  <c r="V30" i="1" s="1"/>
  <c r="V31" i="1" s="1"/>
  <c r="R33" i="4"/>
  <c r="R34" i="4" s="1"/>
  <c r="W33" i="4"/>
  <c r="W34" i="4" s="1"/>
  <c r="L33" i="4"/>
  <c r="L34" i="4" s="1"/>
  <c r="Y33" i="4"/>
  <c r="Y34" i="4" s="1"/>
  <c r="Q33" i="4"/>
  <c r="Q34" i="4" s="1"/>
  <c r="V33" i="4"/>
  <c r="V34" i="4" s="1"/>
  <c r="U33" i="4"/>
  <c r="U34" i="4" s="1"/>
  <c r="Z33" i="4"/>
  <c r="Z34" i="4" s="1"/>
  <c r="O33" i="4"/>
  <c r="O34" i="4" s="1"/>
  <c r="T33" i="4"/>
  <c r="T34" i="4" s="1"/>
  <c r="S33" i="4"/>
  <c r="S34" i="4" s="1"/>
  <c r="X33" i="4"/>
  <c r="X34" i="4" s="1"/>
  <c r="P33" i="4"/>
  <c r="P34" i="4" s="1"/>
  <c r="M33" i="4"/>
  <c r="M34" i="4" s="1"/>
  <c r="N33" i="4"/>
  <c r="N34" i="4" s="1"/>
  <c r="M25" i="10" l="1"/>
  <c r="H145" i="18" s="1"/>
  <c r="O74" i="3"/>
  <c r="O92" i="3" s="1"/>
  <c r="O110" i="3" s="1"/>
  <c r="N25" i="10" s="1"/>
  <c r="G7" i="7"/>
  <c r="S7" i="7"/>
  <c r="J7" i="7"/>
  <c r="J24" i="8" s="1"/>
  <c r="R7" i="7"/>
  <c r="T7" i="7"/>
  <c r="L7" i="7"/>
  <c r="L24" i="8" s="1"/>
  <c r="Q7" i="7"/>
  <c r="P7" i="7"/>
  <c r="P24" i="8" s="1"/>
  <c r="O7" i="7"/>
  <c r="M7" i="7"/>
  <c r="M24" i="8" s="1"/>
  <c r="N7" i="7"/>
  <c r="N24" i="8" s="1"/>
  <c r="H7" i="7"/>
  <c r="H24" i="8" s="1"/>
  <c r="I7" i="7"/>
  <c r="I24" i="8" s="1"/>
  <c r="K7" i="7"/>
  <c r="F7" i="7"/>
  <c r="C7" i="7"/>
  <c r="C163" i="18" s="1"/>
  <c r="D37" i="18"/>
  <c r="E7" i="7"/>
  <c r="AD31" i="1"/>
  <c r="Z5" i="7" s="1"/>
  <c r="AC31" i="1"/>
  <c r="Y5" i="7" s="1"/>
  <c r="AB31" i="1"/>
  <c r="X5" i="7" s="1"/>
  <c r="AA31" i="1"/>
  <c r="W5" i="7" s="1"/>
  <c r="W30" i="1"/>
  <c r="W31" i="1" s="1"/>
  <c r="J15" i="18"/>
  <c r="I15" i="18"/>
  <c r="H15" i="18"/>
  <c r="G15" i="18"/>
  <c r="J30" i="1"/>
  <c r="J31" i="1" s="1"/>
  <c r="F15" i="18"/>
  <c r="H30" i="1"/>
  <c r="H31" i="1" s="1"/>
  <c r="D15" i="18"/>
  <c r="I30" i="1"/>
  <c r="I31" i="1" s="1"/>
  <c r="E15" i="18"/>
  <c r="U24" i="8"/>
  <c r="U25" i="8" s="1"/>
  <c r="U6" i="7"/>
  <c r="F36" i="18"/>
  <c r="Q5" i="7"/>
  <c r="T5" i="7"/>
  <c r="R5" i="7"/>
  <c r="U5" i="7"/>
  <c r="V5" i="7"/>
  <c r="P5" i="7"/>
  <c r="Y105" i="3"/>
  <c r="Y123" i="3" s="1"/>
  <c r="H36" i="18"/>
  <c r="I36" i="18"/>
  <c r="J36" i="18"/>
  <c r="G36" i="18"/>
  <c r="E37" i="18"/>
  <c r="E36" i="18"/>
  <c r="D36" i="18"/>
  <c r="C37" i="18"/>
  <c r="C36" i="18"/>
  <c r="G30" i="1"/>
  <c r="G31" i="1" s="1"/>
  <c r="S30" i="1"/>
  <c r="S31" i="1" s="1"/>
  <c r="R30" i="1"/>
  <c r="R31" i="1" s="1"/>
  <c r="P20" i="3"/>
  <c r="L5" i="7"/>
  <c r="H5" i="7"/>
  <c r="J5" i="7"/>
  <c r="J13" i="11" s="1"/>
  <c r="O30" i="1"/>
  <c r="O31" i="1" s="1"/>
  <c r="K30" i="1"/>
  <c r="K31" i="1" s="1"/>
  <c r="I5" i="7"/>
  <c r="I13" i="11" s="1"/>
  <c r="M5" i="7"/>
  <c r="M13" i="11" s="1"/>
  <c r="I163" i="18" l="1"/>
  <c r="H163" i="18"/>
  <c r="T24" i="8"/>
  <c r="T25" i="8" s="1"/>
  <c r="S9" i="10" s="1"/>
  <c r="T6" i="7"/>
  <c r="T7" i="11" s="1"/>
  <c r="R6" i="7"/>
  <c r="R7" i="11" s="1"/>
  <c r="R24" i="8"/>
  <c r="R25" i="8" s="1"/>
  <c r="Q9" i="10" s="1"/>
  <c r="Q24" i="8"/>
  <c r="Q25" i="8" s="1"/>
  <c r="P9" i="10" s="1"/>
  <c r="Q6" i="7"/>
  <c r="Q7" i="11" s="1"/>
  <c r="J163" i="18"/>
  <c r="S24" i="8"/>
  <c r="S25" i="8" s="1"/>
  <c r="R9" i="10" s="1"/>
  <c r="S6" i="7"/>
  <c r="S19" i="11" s="1"/>
  <c r="G163" i="18"/>
  <c r="E163" i="18"/>
  <c r="E24" i="8"/>
  <c r="E25" i="8" s="1"/>
  <c r="D9" i="10" s="1"/>
  <c r="E129" i="18" s="1"/>
  <c r="F163" i="18"/>
  <c r="F24" i="8"/>
  <c r="F25" i="8" s="1"/>
  <c r="E9" i="10" s="1"/>
  <c r="F129" i="18" s="1"/>
  <c r="D7" i="7"/>
  <c r="D6" i="7" s="1"/>
  <c r="X13" i="7"/>
  <c r="X20" i="7" s="1"/>
  <c r="X19" i="8"/>
  <c r="X20" i="8" s="1"/>
  <c r="X30" i="8" s="1"/>
  <c r="X13" i="11"/>
  <c r="W13" i="7"/>
  <c r="W20" i="7" s="1"/>
  <c r="W13" i="11"/>
  <c r="W19" i="8"/>
  <c r="W20" i="8" s="1"/>
  <c r="W30" i="8" s="1"/>
  <c r="Y13" i="7"/>
  <c r="Y20" i="7" s="1"/>
  <c r="Y19" i="8"/>
  <c r="Y20" i="8" s="1"/>
  <c r="Y30" i="8" s="1"/>
  <c r="Y13" i="11"/>
  <c r="Z13" i="7"/>
  <c r="Z20" i="7" s="1"/>
  <c r="Z13" i="11"/>
  <c r="Z19" i="8"/>
  <c r="Z20" i="8" s="1"/>
  <c r="Y8" i="10" s="1"/>
  <c r="L13" i="11"/>
  <c r="L13" i="12" s="1"/>
  <c r="H13" i="11"/>
  <c r="H13" i="12" s="1"/>
  <c r="C22" i="18"/>
  <c r="C21" i="18"/>
  <c r="F21" i="18"/>
  <c r="E21" i="18"/>
  <c r="D21" i="18"/>
  <c r="H21" i="18"/>
  <c r="I22" i="18"/>
  <c r="I21" i="18"/>
  <c r="G22" i="18"/>
  <c r="G21" i="18"/>
  <c r="J21" i="18"/>
  <c r="U19" i="11"/>
  <c r="U7" i="11"/>
  <c r="U29" i="8"/>
  <c r="T9" i="10"/>
  <c r="R19" i="8"/>
  <c r="R20" i="8" s="1"/>
  <c r="Q8" i="10" s="1"/>
  <c r="R13" i="11"/>
  <c r="S12" i="11" s="1"/>
  <c r="P13" i="11"/>
  <c r="P19" i="8"/>
  <c r="P20" i="8" s="1"/>
  <c r="O8" i="10" s="1"/>
  <c r="U13" i="11"/>
  <c r="U13" i="12" s="1"/>
  <c r="U19" i="8"/>
  <c r="U20" i="8" s="1"/>
  <c r="U30" i="8" s="1"/>
  <c r="U13" i="7"/>
  <c r="U20" i="7" s="1"/>
  <c r="T13" i="11"/>
  <c r="T13" i="12" s="1"/>
  <c r="T19" i="8"/>
  <c r="T20" i="8" s="1"/>
  <c r="S8" i="10" s="1"/>
  <c r="V13" i="11"/>
  <c r="W12" i="11" s="1"/>
  <c r="V19" i="8"/>
  <c r="V20" i="8" s="1"/>
  <c r="U8" i="10" s="1"/>
  <c r="V13" i="7"/>
  <c r="V20" i="7" s="1"/>
  <c r="Q13" i="11"/>
  <c r="Q13" i="12" s="1"/>
  <c r="Q19" i="8"/>
  <c r="Q20" i="8" s="1"/>
  <c r="P8" i="10" s="1"/>
  <c r="J6" i="7"/>
  <c r="J7" i="11" s="1"/>
  <c r="E6" i="7"/>
  <c r="I6" i="7"/>
  <c r="I7" i="11" s="1"/>
  <c r="I11" i="12" s="1"/>
  <c r="M6" i="7"/>
  <c r="M13" i="7" s="1"/>
  <c r="M20" i="7" s="1"/>
  <c r="M25" i="8"/>
  <c r="L9" i="10" s="1"/>
  <c r="N12" i="11"/>
  <c r="I13" i="12"/>
  <c r="J37" i="18"/>
  <c r="K24" i="8"/>
  <c r="I37" i="18"/>
  <c r="C24" i="8"/>
  <c r="G37" i="18"/>
  <c r="G24" i="8"/>
  <c r="H37" i="18"/>
  <c r="F37" i="18"/>
  <c r="O24" i="8"/>
  <c r="N5" i="7"/>
  <c r="N13" i="11" s="1"/>
  <c r="P74" i="3"/>
  <c r="P92" i="3" s="1"/>
  <c r="P110" i="3" s="1"/>
  <c r="O25" i="10" s="1"/>
  <c r="N6" i="7"/>
  <c r="N19" i="11" s="1"/>
  <c r="N25" i="8"/>
  <c r="M9" i="10" s="1"/>
  <c r="L6" i="7"/>
  <c r="L25" i="8"/>
  <c r="K9" i="10" s="1"/>
  <c r="P25" i="8"/>
  <c r="O9" i="10" s="1"/>
  <c r="P6" i="7"/>
  <c r="H6" i="7"/>
  <c r="H25" i="8"/>
  <c r="G9" i="10" s="1"/>
  <c r="L19" i="8"/>
  <c r="L20" i="8" s="1"/>
  <c r="K8" i="10" s="1"/>
  <c r="J13" i="12"/>
  <c r="Q134" i="18" s="1"/>
  <c r="J19" i="8"/>
  <c r="J20" i="8" s="1"/>
  <c r="I8" i="10" s="1"/>
  <c r="H19" i="8"/>
  <c r="H20" i="8" s="1"/>
  <c r="G8" i="10" s="1"/>
  <c r="F6" i="7"/>
  <c r="F162" i="18" s="1"/>
  <c r="I25" i="8"/>
  <c r="H9" i="10" s="1"/>
  <c r="J25" i="8"/>
  <c r="I9" i="10" s="1"/>
  <c r="M19" i="8"/>
  <c r="M20" i="8" s="1"/>
  <c r="L8" i="10" s="1"/>
  <c r="I19" i="8"/>
  <c r="I20" i="8" s="1"/>
  <c r="H8" i="10" s="1"/>
  <c r="D162" i="18" l="1"/>
  <c r="D19" i="11"/>
  <c r="AA12" i="11"/>
  <c r="AA14" i="11" s="1"/>
  <c r="AA22" i="11" s="1"/>
  <c r="Z13" i="12"/>
  <c r="X12" i="11"/>
  <c r="X14" i="11" s="1"/>
  <c r="X22" i="11" s="1"/>
  <c r="W7" i="10" s="1"/>
  <c r="W13" i="12"/>
  <c r="Z12" i="11"/>
  <c r="Z14" i="11" s="1"/>
  <c r="Z22" i="11" s="1"/>
  <c r="Y7" i="10" s="1"/>
  <c r="Y13" i="12"/>
  <c r="Y12" i="11"/>
  <c r="Y14" i="11" s="1"/>
  <c r="Y22" i="11" s="1"/>
  <c r="X7" i="10" s="1"/>
  <c r="X13" i="12"/>
  <c r="Q13" i="7"/>
  <c r="Q20" i="7" s="1"/>
  <c r="Q19" i="11"/>
  <c r="Q26" i="12" s="1"/>
  <c r="S7" i="11"/>
  <c r="S11" i="12" s="1"/>
  <c r="R13" i="7"/>
  <c r="R20" i="7" s="1"/>
  <c r="R19" i="11"/>
  <c r="S18" i="11" s="1"/>
  <c r="S20" i="11" s="1"/>
  <c r="S29" i="8"/>
  <c r="T19" i="11"/>
  <c r="U18" i="11" s="1"/>
  <c r="U20" i="11" s="1"/>
  <c r="J162" i="18"/>
  <c r="T13" i="7"/>
  <c r="T20" i="7" s="1"/>
  <c r="T29" i="8"/>
  <c r="W8" i="10"/>
  <c r="Q29" i="8"/>
  <c r="R29" i="8"/>
  <c r="X8" i="10"/>
  <c r="D163" i="18"/>
  <c r="D24" i="8"/>
  <c r="D25" i="8" s="1"/>
  <c r="C9" i="10" s="1"/>
  <c r="D129" i="18" s="1"/>
  <c r="V8" i="10"/>
  <c r="W14" i="11"/>
  <c r="W22" i="11" s="1"/>
  <c r="V7" i="10" s="1"/>
  <c r="Z30" i="8"/>
  <c r="J129" i="18"/>
  <c r="E7" i="11"/>
  <c r="E11" i="12" s="1"/>
  <c r="F6" i="11" s="1"/>
  <c r="E162" i="18"/>
  <c r="L19" i="11"/>
  <c r="M18" i="11" s="1"/>
  <c r="D26" i="12"/>
  <c r="E18" i="11" s="1"/>
  <c r="H19" i="11"/>
  <c r="I18" i="11" s="1"/>
  <c r="E5" i="7"/>
  <c r="E22" i="18"/>
  <c r="D5" i="7"/>
  <c r="D161" i="18" s="1"/>
  <c r="D22" i="18"/>
  <c r="F5" i="7"/>
  <c r="F22" i="18"/>
  <c r="S5" i="7"/>
  <c r="J161" i="18" s="1"/>
  <c r="J22" i="18"/>
  <c r="K5" i="7"/>
  <c r="H161" i="18" s="1"/>
  <c r="H22" i="18"/>
  <c r="P30" i="8"/>
  <c r="T30" i="8"/>
  <c r="I13" i="7"/>
  <c r="I20" i="7" s="1"/>
  <c r="R30" i="8"/>
  <c r="S26" i="12"/>
  <c r="T18" i="11"/>
  <c r="S6" i="11"/>
  <c r="R11" i="12"/>
  <c r="S132" i="18" s="1"/>
  <c r="U6" i="11"/>
  <c r="U8" i="11" s="1"/>
  <c r="T11" i="12"/>
  <c r="U11" i="12"/>
  <c r="V6" i="11"/>
  <c r="V8" i="11" s="1"/>
  <c r="V18" i="11"/>
  <c r="V20" i="11" s="1"/>
  <c r="U26" i="12"/>
  <c r="R6" i="11"/>
  <c r="R8" i="11" s="1"/>
  <c r="Q11" i="12"/>
  <c r="T8" i="10"/>
  <c r="J13" i="7"/>
  <c r="J20" i="7" s="1"/>
  <c r="Q30" i="8"/>
  <c r="V30" i="8"/>
  <c r="R13" i="12"/>
  <c r="S134" i="18" s="1"/>
  <c r="V13" i="12"/>
  <c r="U12" i="11"/>
  <c r="U14" i="11" s="1"/>
  <c r="V12" i="11"/>
  <c r="V14" i="11" s="1"/>
  <c r="R12" i="11"/>
  <c r="R14" i="11" s="1"/>
  <c r="Q12" i="11"/>
  <c r="Q14" i="11" s="1"/>
  <c r="P13" i="12"/>
  <c r="J19" i="11"/>
  <c r="J26" i="12" s="1"/>
  <c r="Q147" i="18" s="1"/>
  <c r="I19" i="11"/>
  <c r="J18" i="11" s="1"/>
  <c r="E19" i="11"/>
  <c r="E26" i="12" s="1"/>
  <c r="F18" i="11" s="1"/>
  <c r="M19" i="11"/>
  <c r="N18" i="11" s="1"/>
  <c r="F29" i="8"/>
  <c r="M7" i="11"/>
  <c r="M11" i="12" s="1"/>
  <c r="F7" i="11"/>
  <c r="F11" i="12" s="1"/>
  <c r="P132" i="18" s="1"/>
  <c r="F19" i="11"/>
  <c r="P7" i="11"/>
  <c r="P19" i="11"/>
  <c r="N7" i="11"/>
  <c r="N11" i="12" s="1"/>
  <c r="R132" i="18" s="1"/>
  <c r="L7" i="11"/>
  <c r="L11" i="12" s="1"/>
  <c r="M13" i="12"/>
  <c r="D7" i="11"/>
  <c r="D11" i="12" s="1"/>
  <c r="E6" i="11" s="1"/>
  <c r="N19" i="8"/>
  <c r="N20" i="8" s="1"/>
  <c r="M8" i="10" s="1"/>
  <c r="N13" i="12"/>
  <c r="R134" i="18" s="1"/>
  <c r="H7" i="11"/>
  <c r="H11" i="12" s="1"/>
  <c r="J12" i="11"/>
  <c r="J14" i="11" s="1"/>
  <c r="P13" i="7"/>
  <c r="G5" i="7"/>
  <c r="C5" i="7"/>
  <c r="C161" i="18" s="1"/>
  <c r="E29" i="8"/>
  <c r="O5" i="7"/>
  <c r="N13" i="7"/>
  <c r="N20" i="7" s="1"/>
  <c r="H13" i="7"/>
  <c r="L13" i="7"/>
  <c r="O18" i="11"/>
  <c r="Q20" i="3"/>
  <c r="N29" i="8"/>
  <c r="J11" i="12"/>
  <c r="Q132" i="18" s="1"/>
  <c r="H29" i="8"/>
  <c r="L29" i="8"/>
  <c r="P29" i="8"/>
  <c r="J30" i="8"/>
  <c r="L30" i="8"/>
  <c r="M12" i="11"/>
  <c r="M14" i="11" s="1"/>
  <c r="I12" i="11"/>
  <c r="I14" i="11" s="1"/>
  <c r="H30" i="8"/>
  <c r="K12" i="11"/>
  <c r="M30" i="8"/>
  <c r="I29" i="8"/>
  <c r="J29" i="8"/>
  <c r="M29" i="8"/>
  <c r="K6" i="11"/>
  <c r="J6" i="11"/>
  <c r="J8" i="11" s="1"/>
  <c r="I30" i="8"/>
  <c r="O25" i="8"/>
  <c r="N9" i="10" s="1"/>
  <c r="I129" i="18" s="1"/>
  <c r="O6" i="7"/>
  <c r="K6" i="7"/>
  <c r="K25" i="8"/>
  <c r="J9" i="10" s="1"/>
  <c r="H129" i="18" s="1"/>
  <c r="G6" i="7"/>
  <c r="G25" i="8"/>
  <c r="F9" i="10" s="1"/>
  <c r="G129" i="18" s="1"/>
  <c r="C6" i="7"/>
  <c r="C162" i="18" s="1"/>
  <c r="C25" i="8"/>
  <c r="B9" i="10" s="1"/>
  <c r="C129" i="18" s="1"/>
  <c r="R18" i="11" l="1"/>
  <c r="R20" i="11" s="1"/>
  <c r="R26" i="12"/>
  <c r="S147" i="18" s="1"/>
  <c r="T6" i="11"/>
  <c r="T8" i="11" s="1"/>
  <c r="S8" i="11"/>
  <c r="T26" i="12"/>
  <c r="T20" i="11"/>
  <c r="D29" i="8"/>
  <c r="F8" i="11"/>
  <c r="O19" i="11"/>
  <c r="O26" i="12" s="1"/>
  <c r="I162" i="18"/>
  <c r="G19" i="11"/>
  <c r="G162" i="18"/>
  <c r="K19" i="11"/>
  <c r="K26" i="12" s="1"/>
  <c r="H162" i="18"/>
  <c r="O13" i="11"/>
  <c r="I161" i="18"/>
  <c r="G13" i="11"/>
  <c r="G13" i="12" s="1"/>
  <c r="G161" i="18"/>
  <c r="E13" i="7"/>
  <c r="E161" i="18"/>
  <c r="F13" i="7"/>
  <c r="F161" i="18"/>
  <c r="C19" i="11"/>
  <c r="C13" i="11"/>
  <c r="D12" i="11" s="1"/>
  <c r="L20" i="7"/>
  <c r="K13" i="11"/>
  <c r="K13" i="12" s="1"/>
  <c r="D13" i="7"/>
  <c r="D169" i="18" s="1"/>
  <c r="H20" i="7"/>
  <c r="S13" i="11"/>
  <c r="S13" i="12" s="1"/>
  <c r="K19" i="8"/>
  <c r="K20" i="8" s="1"/>
  <c r="J8" i="10" s="1"/>
  <c r="H128" i="18" s="1"/>
  <c r="S13" i="7"/>
  <c r="S19" i="8"/>
  <c r="S20" i="8" s="1"/>
  <c r="F13" i="11"/>
  <c r="F19" i="8"/>
  <c r="F20" i="8" s="1"/>
  <c r="D13" i="11"/>
  <c r="D13" i="12" s="1"/>
  <c r="E12" i="11" s="1"/>
  <c r="D19" i="8"/>
  <c r="D20" i="8" s="1"/>
  <c r="E13" i="11"/>
  <c r="E13" i="12" s="1"/>
  <c r="F12" i="11" s="1"/>
  <c r="E19" i="8"/>
  <c r="E20" i="8" s="1"/>
  <c r="I26" i="12"/>
  <c r="K18" i="11"/>
  <c r="V22" i="11"/>
  <c r="U7" i="10" s="1"/>
  <c r="U22" i="11"/>
  <c r="T7" i="10" s="1"/>
  <c r="J20" i="11"/>
  <c r="N6" i="11"/>
  <c r="N8" i="11" s="1"/>
  <c r="I20" i="11"/>
  <c r="M26" i="12"/>
  <c r="M20" i="11"/>
  <c r="N30" i="8"/>
  <c r="O6" i="11"/>
  <c r="E8" i="11"/>
  <c r="H26" i="12"/>
  <c r="C7" i="11"/>
  <c r="M6" i="11"/>
  <c r="M8" i="11" s="1"/>
  <c r="G7" i="11"/>
  <c r="G11" i="12" s="1"/>
  <c r="K7" i="11"/>
  <c r="O7" i="11"/>
  <c r="O11" i="12" s="1"/>
  <c r="O19" i="8"/>
  <c r="O20" i="8" s="1"/>
  <c r="N8" i="10" s="1"/>
  <c r="I128" i="18" s="1"/>
  <c r="P20" i="7"/>
  <c r="C19" i="8"/>
  <c r="C20" i="8" s="1"/>
  <c r="B8" i="10" s="1"/>
  <c r="C128" i="18" s="1"/>
  <c r="G19" i="8"/>
  <c r="G20" i="8" s="1"/>
  <c r="F8" i="10" s="1"/>
  <c r="G128" i="18" s="1"/>
  <c r="O12" i="11"/>
  <c r="N14" i="11"/>
  <c r="I6" i="11"/>
  <c r="I8" i="11" s="1"/>
  <c r="L26" i="12"/>
  <c r="N20" i="11"/>
  <c r="N26" i="12"/>
  <c r="R147" i="18" s="1"/>
  <c r="Q74" i="3"/>
  <c r="Q92" i="3" s="1"/>
  <c r="Q110" i="3" s="1"/>
  <c r="P25" i="10" s="1"/>
  <c r="G18" i="11"/>
  <c r="F26" i="12"/>
  <c r="P147" i="18" s="1"/>
  <c r="E20" i="11"/>
  <c r="Q18" i="11"/>
  <c r="Q20" i="11" s="1"/>
  <c r="P26" i="12"/>
  <c r="Q6" i="11"/>
  <c r="Q8" i="11" s="1"/>
  <c r="P11" i="12"/>
  <c r="F20" i="11"/>
  <c r="G6" i="11"/>
  <c r="K13" i="7"/>
  <c r="H169" i="18" s="1"/>
  <c r="C13" i="7"/>
  <c r="C169" i="18" s="1"/>
  <c r="O29" i="8"/>
  <c r="O13" i="7"/>
  <c r="I169" i="18" s="1"/>
  <c r="K29" i="8"/>
  <c r="G29" i="8"/>
  <c r="G13" i="7"/>
  <c r="G169" i="18" s="1"/>
  <c r="C29" i="8"/>
  <c r="N147" i="18" l="1"/>
  <c r="N134" i="18"/>
  <c r="N132" i="18"/>
  <c r="S20" i="7"/>
  <c r="J176" i="18" s="1"/>
  <c r="J169" i="18"/>
  <c r="F20" i="7"/>
  <c r="F176" i="18" s="1"/>
  <c r="F169" i="18"/>
  <c r="E20" i="7"/>
  <c r="E176" i="18" s="1"/>
  <c r="E169" i="18"/>
  <c r="L12" i="11"/>
  <c r="L14" i="11" s="1"/>
  <c r="S14" i="11"/>
  <c r="S22" i="11" s="1"/>
  <c r="R7" i="10" s="1"/>
  <c r="K14" i="11"/>
  <c r="T12" i="11"/>
  <c r="T14" i="11" s="1"/>
  <c r="T22" i="11" s="1"/>
  <c r="S7" i="10" s="1"/>
  <c r="D20" i="7"/>
  <c r="D176" i="18" s="1"/>
  <c r="K30" i="8"/>
  <c r="S30" i="8"/>
  <c r="R8" i="10"/>
  <c r="J128" i="18" s="1"/>
  <c r="D8" i="10"/>
  <c r="E128" i="18" s="1"/>
  <c r="E30" i="8"/>
  <c r="F14" i="11"/>
  <c r="F22" i="11" s="1"/>
  <c r="E7" i="10" s="1"/>
  <c r="F127" i="18" s="1"/>
  <c r="C8" i="10"/>
  <c r="D128" i="18" s="1"/>
  <c r="D30" i="8"/>
  <c r="E14" i="11"/>
  <c r="E22" i="11" s="1"/>
  <c r="D7" i="10" s="1"/>
  <c r="E127" i="18" s="1"/>
  <c r="E8" i="10"/>
  <c r="F128" i="18" s="1"/>
  <c r="F30" i="8"/>
  <c r="F13" i="12"/>
  <c r="P134" i="18" s="1"/>
  <c r="G12" i="11"/>
  <c r="G14" i="11" s="1"/>
  <c r="H12" i="11"/>
  <c r="H14" i="11" s="1"/>
  <c r="O30" i="8"/>
  <c r="C30" i="8"/>
  <c r="G30" i="8"/>
  <c r="D14" i="11"/>
  <c r="O13" i="12"/>
  <c r="P12" i="11"/>
  <c r="P14" i="11" s="1"/>
  <c r="O14" i="11"/>
  <c r="R20" i="3"/>
  <c r="K8" i="11"/>
  <c r="K11" i="12"/>
  <c r="D20" i="11"/>
  <c r="H18" i="11"/>
  <c r="H20" i="11" s="1"/>
  <c r="G26" i="12"/>
  <c r="H6" i="11"/>
  <c r="H8" i="11" s="1"/>
  <c r="D8" i="11"/>
  <c r="L6" i="11"/>
  <c r="L8" i="11" s="1"/>
  <c r="P6" i="11"/>
  <c r="P8" i="11" s="1"/>
  <c r="G8" i="11"/>
  <c r="O8" i="11"/>
  <c r="L18" i="11"/>
  <c r="L20" i="11" s="1"/>
  <c r="K20" i="11"/>
  <c r="G20" i="11"/>
  <c r="P18" i="11"/>
  <c r="P20" i="11" s="1"/>
  <c r="O20" i="11"/>
  <c r="O20" i="7"/>
  <c r="I176" i="18" s="1"/>
  <c r="C20" i="7"/>
  <c r="C176" i="18" s="1"/>
  <c r="G20" i="7"/>
  <c r="G176" i="18" s="1"/>
  <c r="K20" i="7"/>
  <c r="H176" i="18" s="1"/>
  <c r="C18" i="11" l="1"/>
  <c r="C20" i="11" s="1"/>
  <c r="C12" i="11"/>
  <c r="C14" i="11" s="1"/>
  <c r="C8" i="11"/>
  <c r="N133" i="18"/>
  <c r="J127" i="18"/>
  <c r="G22" i="11"/>
  <c r="F7" i="10" s="1"/>
  <c r="R74" i="3"/>
  <c r="H22" i="11"/>
  <c r="G7" i="10" s="1"/>
  <c r="D22" i="11"/>
  <c r="C7" i="10" s="1"/>
  <c r="D127" i="18" s="1"/>
  <c r="I22" i="11"/>
  <c r="H7" i="10" s="1"/>
  <c r="C22" i="11" l="1"/>
  <c r="B7" i="10" s="1"/>
  <c r="C127" i="18" s="1"/>
  <c r="R92" i="3"/>
  <c r="S20" i="3"/>
  <c r="J22" i="11"/>
  <c r="I7" i="10" s="1"/>
  <c r="G127" i="18" s="1"/>
  <c r="R110" i="3" l="1"/>
  <c r="S74" i="3"/>
  <c r="S92" i="3" s="1"/>
  <c r="S110" i="3" s="1"/>
  <c r="R25" i="10" s="1"/>
  <c r="K22" i="11"/>
  <c r="J7" i="10" s="1"/>
  <c r="Q25" i="10" l="1"/>
  <c r="I145" i="18" s="1"/>
  <c r="T20" i="3"/>
  <c r="L22" i="11"/>
  <c r="K7" i="10" s="1"/>
  <c r="T74" i="3" l="1"/>
  <c r="T92" i="3" s="1"/>
  <c r="T110" i="3" s="1"/>
  <c r="S25" i="10" s="1"/>
  <c r="M22" i="11"/>
  <c r="L7" i="10" s="1"/>
  <c r="U20" i="3" l="1"/>
  <c r="N22" i="11"/>
  <c r="M7" i="10" s="1"/>
  <c r="H127" i="18" s="1"/>
  <c r="U74" i="3" l="1"/>
  <c r="U92" i="3" s="1"/>
  <c r="U110" i="3" s="1"/>
  <c r="T25" i="10" s="1"/>
  <c r="O22" i="11"/>
  <c r="N7" i="10" s="1"/>
  <c r="V20" i="3" l="1"/>
  <c r="P22" i="11"/>
  <c r="O7" i="10" s="1"/>
  <c r="V74" i="3" l="1"/>
  <c r="R22" i="11"/>
  <c r="Q7" i="10" s="1"/>
  <c r="Q22" i="11"/>
  <c r="P7" i="10" s="1"/>
  <c r="I127" i="18" l="1"/>
  <c r="V92" i="3"/>
  <c r="V110" i="3" s="1"/>
  <c r="W20" i="3"/>
  <c r="U25" i="10" l="1"/>
  <c r="J145" i="18" s="1"/>
  <c r="W74" i="3"/>
  <c r="H55" i="3"/>
  <c r="G27" i="10" s="1"/>
  <c r="L55" i="3"/>
  <c r="K27" i="10" s="1"/>
  <c r="G55" i="3"/>
  <c r="F27" i="10" s="1"/>
  <c r="E55" i="3"/>
  <c r="F55" i="3"/>
  <c r="K55" i="3"/>
  <c r="J27" i="10" s="1"/>
  <c r="D55" i="3"/>
  <c r="I55" i="3"/>
  <c r="H27" i="10" s="1"/>
  <c r="C55" i="3"/>
  <c r="B27" i="10" s="1"/>
  <c r="J55" i="3"/>
  <c r="I27" i="10" s="1"/>
  <c r="M55" i="3"/>
  <c r="L27" i="10" s="1"/>
  <c r="C27" i="10" l="1"/>
  <c r="D147" i="18" s="1"/>
  <c r="E27" i="10"/>
  <c r="F147" i="18" s="1"/>
  <c r="D27" i="10"/>
  <c r="E147" i="18" s="1"/>
  <c r="G147" i="18"/>
  <c r="H147" i="18"/>
  <c r="X20" i="3"/>
  <c r="W92" i="3"/>
  <c r="W110" i="3" s="1"/>
  <c r="V25" i="10" s="1"/>
  <c r="C147" i="18"/>
  <c r="X74" i="3" l="1"/>
  <c r="Y20" i="3" l="1"/>
  <c r="X92" i="3"/>
  <c r="X110" i="3" s="1"/>
  <c r="W25" i="10" s="1"/>
  <c r="Y74" i="3" l="1"/>
  <c r="Y92" i="3" s="1"/>
  <c r="Y110" i="3" s="1"/>
  <c r="X25" i="10" s="1"/>
  <c r="Z20" i="3" l="1"/>
  <c r="Z74" i="3" l="1"/>
  <c r="N146" i="18" l="1"/>
  <c r="Z92" i="3"/>
  <c r="Z110" i="3" s="1"/>
  <c r="Y25" i="10" s="1"/>
  <c r="N145" i="18" l="1"/>
  <c r="B24" i="12"/>
  <c r="O145" i="18" s="1"/>
  <c r="C89" i="3" l="1"/>
  <c r="C107" i="3" s="1"/>
  <c r="C125" i="3" s="1"/>
  <c r="C109" i="3" s="1"/>
  <c r="B24" i="10" s="1"/>
  <c r="B31" i="10" s="1"/>
  <c r="C73" i="3"/>
  <c r="C24" i="12" s="1"/>
  <c r="C23" i="7" l="1"/>
  <c r="C179" i="18" s="1"/>
  <c r="C144" i="18"/>
  <c r="D89" i="3"/>
  <c r="D107" i="3" l="1"/>
  <c r="D125" i="3" s="1"/>
  <c r="E35" i="3"/>
  <c r="E19" i="3" s="1"/>
  <c r="C26" i="7"/>
  <c r="C182" i="18" s="1"/>
  <c r="C149" i="18"/>
  <c r="D73" i="3"/>
  <c r="D24" i="12" l="1"/>
  <c r="D25" i="12"/>
  <c r="C37" i="8"/>
  <c r="C38" i="8" s="1"/>
  <c r="C39" i="8" s="1"/>
  <c r="C40" i="8" s="1"/>
  <c r="C27" i="7" s="1"/>
  <c r="C183" i="18" s="1"/>
  <c r="B5" i="10"/>
  <c r="C125" i="18" s="1"/>
  <c r="D109" i="3"/>
  <c r="C24" i="10" s="1"/>
  <c r="C31" i="10" s="1"/>
  <c r="E89" i="3"/>
  <c r="E107" i="3" l="1"/>
  <c r="E125" i="3" s="1"/>
  <c r="F35" i="3"/>
  <c r="F19" i="3" s="1"/>
  <c r="C28" i="7"/>
  <c r="B6" i="10"/>
  <c r="C126" i="18" s="1"/>
  <c r="D23" i="7"/>
  <c r="D144" i="18"/>
  <c r="E109" i="3"/>
  <c r="D24" i="10" s="1"/>
  <c r="D31" i="10" s="1"/>
  <c r="E73" i="3"/>
  <c r="E25" i="12" l="1"/>
  <c r="E24" i="12" s="1"/>
  <c r="C184" i="18"/>
  <c r="N143" i="18"/>
  <c r="D26" i="7"/>
  <c r="D182" i="18" s="1"/>
  <c r="D179" i="18"/>
  <c r="E23" i="7"/>
  <c r="D149" i="18"/>
  <c r="F89" i="3"/>
  <c r="F107" i="3" s="1"/>
  <c r="F125" i="3" s="1"/>
  <c r="N141" i="18" l="1"/>
  <c r="C5" i="10"/>
  <c r="D125" i="18" s="1"/>
  <c r="E26" i="7"/>
  <c r="E182" i="18" s="1"/>
  <c r="E179" i="18"/>
  <c r="E149" i="18"/>
  <c r="E144" i="18"/>
  <c r="D37" i="8"/>
  <c r="D38" i="8" s="1"/>
  <c r="D39" i="8" s="1"/>
  <c r="D40" i="8" s="1"/>
  <c r="D27" i="7" s="1"/>
  <c r="D183" i="18" s="1"/>
  <c r="F109" i="3"/>
  <c r="E24" i="10" s="1"/>
  <c r="E31" i="10" s="1"/>
  <c r="F73" i="3"/>
  <c r="F25" i="12" s="1"/>
  <c r="P146" i="18" s="1"/>
  <c r="G35" i="3"/>
  <c r="G19" i="3" s="1"/>
  <c r="N139" i="18" l="1"/>
  <c r="E37" i="8"/>
  <c r="E38" i="8" s="1"/>
  <c r="E39" i="8" s="1"/>
  <c r="E40" i="8" s="1"/>
  <c r="E27" i="7" s="1"/>
  <c r="E183" i="18" s="1"/>
  <c r="D5" i="10"/>
  <c r="E125" i="18" s="1"/>
  <c r="C6" i="10"/>
  <c r="D126" i="18" s="1"/>
  <c r="D28" i="7"/>
  <c r="F24" i="12"/>
  <c r="P145" i="18" s="1"/>
  <c r="F23" i="7"/>
  <c r="F179" i="18" s="1"/>
  <c r="F144" i="18"/>
  <c r="G89" i="3"/>
  <c r="G107" i="3" s="1"/>
  <c r="G125" i="3" s="1"/>
  <c r="D184" i="18" l="1"/>
  <c r="D22" i="12"/>
  <c r="D6" i="10"/>
  <c r="E126" i="18" s="1"/>
  <c r="F26" i="7"/>
  <c r="F182" i="18" s="1"/>
  <c r="F149" i="18"/>
  <c r="E28" i="7"/>
  <c r="E184" i="18" s="1"/>
  <c r="G109" i="3"/>
  <c r="F24" i="10" s="1"/>
  <c r="F31" i="10" s="1"/>
  <c r="G73" i="3"/>
  <c r="G25" i="12" s="1"/>
  <c r="G24" i="12" s="1"/>
  <c r="H35" i="3"/>
  <c r="H19" i="3" s="1"/>
  <c r="E22" i="12" l="1"/>
  <c r="N136" i="18"/>
  <c r="N131" i="18"/>
  <c r="F37" i="8"/>
  <c r="F38" i="8" s="1"/>
  <c r="F39" i="8" s="1"/>
  <c r="F40" i="8" s="1"/>
  <c r="F27" i="7" s="1"/>
  <c r="F183" i="18" s="1"/>
  <c r="E5" i="10"/>
  <c r="F125" i="18" s="1"/>
  <c r="G23" i="7"/>
  <c r="H89" i="3"/>
  <c r="H107" i="3" s="1"/>
  <c r="H125" i="3" s="1"/>
  <c r="N125" i="18" l="1"/>
  <c r="E6" i="10"/>
  <c r="F126" i="18" s="1"/>
  <c r="F28" i="7"/>
  <c r="F184" i="18" s="1"/>
  <c r="G26" i="7"/>
  <c r="H109" i="3"/>
  <c r="G24" i="10" s="1"/>
  <c r="G31" i="10" s="1"/>
  <c r="H73" i="3"/>
  <c r="H25" i="12" s="1"/>
  <c r="H24" i="12" s="1"/>
  <c r="I35" i="3"/>
  <c r="I19" i="3" s="1"/>
  <c r="G37" i="8" l="1"/>
  <c r="G38" i="8" s="1"/>
  <c r="G39" i="8" s="1"/>
  <c r="G40" i="8" s="1"/>
  <c r="G27" i="7" s="1"/>
  <c r="F5" i="10"/>
  <c r="H23" i="7"/>
  <c r="I89" i="3"/>
  <c r="I107" i="3" s="1"/>
  <c r="I125" i="3" s="1"/>
  <c r="G28" i="7" l="1"/>
  <c r="F6" i="10"/>
  <c r="H26" i="7"/>
  <c r="I109" i="3"/>
  <c r="H24" i="10" s="1"/>
  <c r="H31" i="10" s="1"/>
  <c r="I73" i="3"/>
  <c r="I25" i="12" s="1"/>
  <c r="I24" i="12" s="1"/>
  <c r="J35" i="3"/>
  <c r="J19" i="3" s="1"/>
  <c r="H37" i="8" l="1"/>
  <c r="H38" i="8" s="1"/>
  <c r="H39" i="8" s="1"/>
  <c r="H40" i="8" s="1"/>
  <c r="H27" i="7" s="1"/>
  <c r="G5" i="10"/>
  <c r="I23" i="7"/>
  <c r="J89" i="3"/>
  <c r="J107" i="3" s="1"/>
  <c r="J125" i="3" s="1"/>
  <c r="I26" i="7" l="1"/>
  <c r="I37" i="8" s="1"/>
  <c r="I38" i="8" s="1"/>
  <c r="I39" i="8" s="1"/>
  <c r="I40" i="8" s="1"/>
  <c r="I27" i="7" s="1"/>
  <c r="G6" i="10"/>
  <c r="H28" i="7"/>
  <c r="J109" i="3"/>
  <c r="I24" i="10" s="1"/>
  <c r="I31" i="10" s="1"/>
  <c r="J73" i="3"/>
  <c r="J25" i="12" s="1"/>
  <c r="Q146" i="18" s="1"/>
  <c r="K35" i="3"/>
  <c r="K19" i="3" s="1"/>
  <c r="H5" i="10" l="1"/>
  <c r="J24" i="12"/>
  <c r="Q145" i="18" s="1"/>
  <c r="H6" i="10"/>
  <c r="J23" i="7"/>
  <c r="G179" i="18" s="1"/>
  <c r="G144" i="18"/>
  <c r="I28" i="7"/>
  <c r="K89" i="3"/>
  <c r="K107" i="3" s="1"/>
  <c r="K125" i="3" s="1"/>
  <c r="J26" i="7" l="1"/>
  <c r="G182" i="18" s="1"/>
  <c r="G149" i="18"/>
  <c r="K109" i="3"/>
  <c r="J24" i="10" s="1"/>
  <c r="J31" i="10" s="1"/>
  <c r="K73" i="3"/>
  <c r="K25" i="12" s="1"/>
  <c r="K24" i="12" s="1"/>
  <c r="L35" i="3"/>
  <c r="L19" i="3" s="1"/>
  <c r="J37" i="8" l="1"/>
  <c r="J38" i="8" s="1"/>
  <c r="J39" i="8" s="1"/>
  <c r="J40" i="8" s="1"/>
  <c r="J27" i="7" s="1"/>
  <c r="G183" i="18" s="1"/>
  <c r="I5" i="10"/>
  <c r="G125" i="18" s="1"/>
  <c r="K23" i="7"/>
  <c r="L89" i="3"/>
  <c r="L107" i="3" s="1"/>
  <c r="L125" i="3" s="1"/>
  <c r="J28" i="7" l="1"/>
  <c r="G184" i="18" s="1"/>
  <c r="I6" i="10"/>
  <c r="G126" i="18" s="1"/>
  <c r="K26" i="7"/>
  <c r="L109" i="3"/>
  <c r="K24" i="10" s="1"/>
  <c r="K31" i="10" s="1"/>
  <c r="L73" i="3"/>
  <c r="L25" i="12" s="1"/>
  <c r="L24" i="12" s="1"/>
  <c r="M35" i="3"/>
  <c r="M19" i="3" s="1"/>
  <c r="K37" i="8" l="1"/>
  <c r="K38" i="8" s="1"/>
  <c r="K39" i="8" s="1"/>
  <c r="K40" i="8" s="1"/>
  <c r="K27" i="7" s="1"/>
  <c r="J5" i="10"/>
  <c r="L23" i="7"/>
  <c r="M89" i="3"/>
  <c r="M107" i="3" s="1"/>
  <c r="M125" i="3" s="1"/>
  <c r="K28" i="7" l="1"/>
  <c r="J6" i="10"/>
  <c r="L26" i="7"/>
  <c r="M109" i="3"/>
  <c r="L24" i="10" s="1"/>
  <c r="L31" i="10" s="1"/>
  <c r="M73" i="3"/>
  <c r="M25" i="12" s="1"/>
  <c r="M24" i="12" s="1"/>
  <c r="N35" i="3"/>
  <c r="N19" i="3" s="1"/>
  <c r="L37" i="8" l="1"/>
  <c r="L38" i="8" s="1"/>
  <c r="L39" i="8" s="1"/>
  <c r="L40" i="8" s="1"/>
  <c r="L27" i="7" s="1"/>
  <c r="K5" i="10"/>
  <c r="M23" i="7"/>
  <c r="N89" i="3"/>
  <c r="L28" i="7" l="1"/>
  <c r="K6" i="10"/>
  <c r="M26" i="7"/>
  <c r="N73" i="3"/>
  <c r="N25" i="12" s="1"/>
  <c r="R146" i="18" s="1"/>
  <c r="O35" i="3"/>
  <c r="O19" i="3" s="1"/>
  <c r="N107" i="3"/>
  <c r="N125" i="3" s="1"/>
  <c r="L5" i="10" l="1"/>
  <c r="M37" i="8"/>
  <c r="M38" i="8" s="1"/>
  <c r="M39" i="8" s="1"/>
  <c r="M40" i="8" s="1"/>
  <c r="M27" i="7" s="1"/>
  <c r="N24" i="12"/>
  <c r="R145" i="18" s="1"/>
  <c r="O89" i="3"/>
  <c r="O107" i="3" s="1"/>
  <c r="N109" i="3"/>
  <c r="M24" i="10" l="1"/>
  <c r="M28" i="7"/>
  <c r="O125" i="3"/>
  <c r="O109" i="3" s="1"/>
  <c r="N24" i="10" s="1"/>
  <c r="N31" i="10" s="1"/>
  <c r="L6" i="10"/>
  <c r="P35" i="3"/>
  <c r="P19" i="3" s="1"/>
  <c r="O73" i="3"/>
  <c r="O25" i="12" s="1"/>
  <c r="O24" i="12" s="1"/>
  <c r="N23" i="7"/>
  <c r="H179" i="18" s="1"/>
  <c r="H144" i="18" l="1"/>
  <c r="M31" i="10"/>
  <c r="H149" i="18" s="1"/>
  <c r="O23" i="7"/>
  <c r="P89" i="3"/>
  <c r="N26" i="7"/>
  <c r="H182" i="18" s="1"/>
  <c r="O26" i="7" l="1"/>
  <c r="N5" i="10" s="1"/>
  <c r="N37" i="8"/>
  <c r="N38" i="8" s="1"/>
  <c r="N39" i="8" s="1"/>
  <c r="N40" i="8" s="1"/>
  <c r="N27" i="7" s="1"/>
  <c r="H183" i="18" s="1"/>
  <c r="Q35" i="3"/>
  <c r="Q19" i="3" s="1"/>
  <c r="P73" i="3"/>
  <c r="P25" i="12" s="1"/>
  <c r="P24" i="12" s="1"/>
  <c r="P107" i="3"/>
  <c r="M5" i="10"/>
  <c r="H125" i="18" s="1"/>
  <c r="O37" i="8" l="1"/>
  <c r="O38" i="8" s="1"/>
  <c r="O39" i="8" s="1"/>
  <c r="O40" i="8" s="1"/>
  <c r="O27" i="7" s="1"/>
  <c r="N6" i="10" s="1"/>
  <c r="P125" i="3"/>
  <c r="P109" i="3" s="1"/>
  <c r="O24" i="10" s="1"/>
  <c r="O31" i="10" s="1"/>
  <c r="M6" i="10"/>
  <c r="H126" i="18" s="1"/>
  <c r="Q89" i="3"/>
  <c r="Q107" i="3" s="1"/>
  <c r="N28" i="7"/>
  <c r="H184" i="18" s="1"/>
  <c r="O28" i="7" l="1"/>
  <c r="P23" i="7"/>
  <c r="Q125" i="3"/>
  <c r="Q109" i="3" s="1"/>
  <c r="P24" i="10" s="1"/>
  <c r="P31" i="10" s="1"/>
  <c r="R35" i="3"/>
  <c r="R19" i="3" s="1"/>
  <c r="Q73" i="3"/>
  <c r="Q25" i="12" s="1"/>
  <c r="Q24" i="12" s="1"/>
  <c r="P26" i="7" l="1"/>
  <c r="P37" i="8" s="1"/>
  <c r="P38" i="8" s="1"/>
  <c r="Q23" i="7"/>
  <c r="Q26" i="7" s="1"/>
  <c r="Q37" i="8" s="1"/>
  <c r="R89" i="3"/>
  <c r="O5" i="10" l="1"/>
  <c r="P5" i="10"/>
  <c r="R73" i="3"/>
  <c r="R25" i="12" s="1"/>
  <c r="S146" i="18" s="1"/>
  <c r="S35" i="3"/>
  <c r="S19" i="3" s="1"/>
  <c r="R107" i="3"/>
  <c r="P39" i="8"/>
  <c r="P40" i="8" s="1"/>
  <c r="P27" i="7" s="1"/>
  <c r="Q38" i="8"/>
  <c r="O6" i="10" l="1"/>
  <c r="R125" i="3"/>
  <c r="R109" i="3" s="1"/>
  <c r="Q24" i="10" s="1"/>
  <c r="Q31" i="10" s="1"/>
  <c r="R24" i="12"/>
  <c r="S145" i="18" s="1"/>
  <c r="S89" i="3"/>
  <c r="S107" i="3" s="1"/>
  <c r="P28" i="7"/>
  <c r="Q39" i="8"/>
  <c r="Q40" i="8" s="1"/>
  <c r="Q27" i="7" s="1"/>
  <c r="R23" i="7" l="1"/>
  <c r="I179" i="18" s="1"/>
  <c r="S125" i="3"/>
  <c r="S109" i="3" s="1"/>
  <c r="R24" i="10" s="1"/>
  <c r="R31" i="10" s="1"/>
  <c r="T35" i="3"/>
  <c r="T19" i="3" s="1"/>
  <c r="S73" i="3"/>
  <c r="S25" i="12" s="1"/>
  <c r="S24" i="12" s="1"/>
  <c r="P6" i="10"/>
  <c r="Q28" i="7"/>
  <c r="I149" i="18" l="1"/>
  <c r="I144" i="18"/>
  <c r="S23" i="7"/>
  <c r="R26" i="7"/>
  <c r="I182" i="18" s="1"/>
  <c r="T89" i="3"/>
  <c r="S26" i="7" l="1"/>
  <c r="S37" i="8" s="1"/>
  <c r="S38" i="8" s="1"/>
  <c r="S39" i="8" s="1"/>
  <c r="S40" i="8" s="1"/>
  <c r="S27" i="7" s="1"/>
  <c r="R37" i="8"/>
  <c r="R38" i="8" s="1"/>
  <c r="R39" i="8" s="1"/>
  <c r="R40" i="8" s="1"/>
  <c r="R27" i="7" s="1"/>
  <c r="I183" i="18" s="1"/>
  <c r="Q5" i="10"/>
  <c r="I125" i="18" s="1"/>
  <c r="U35" i="3"/>
  <c r="U19" i="3" s="1"/>
  <c r="T73" i="3"/>
  <c r="T25" i="12" s="1"/>
  <c r="T24" i="12" s="1"/>
  <c r="T107" i="3"/>
  <c r="R5" i="10" l="1"/>
  <c r="R6" i="10"/>
  <c r="S28" i="7"/>
  <c r="R28" i="7"/>
  <c r="I184" i="18" s="1"/>
  <c r="Q6" i="10"/>
  <c r="I126" i="18" s="1"/>
  <c r="T125" i="3"/>
  <c r="T109" i="3" s="1"/>
  <c r="S24" i="10" s="1"/>
  <c r="S31" i="10" s="1"/>
  <c r="U89" i="3"/>
  <c r="U107" i="3" s="1"/>
  <c r="T23" i="7" l="1"/>
  <c r="U125" i="3"/>
  <c r="U109" i="3" s="1"/>
  <c r="T24" i="10" s="1"/>
  <c r="T31" i="10" s="1"/>
  <c r="V35" i="3"/>
  <c r="V19" i="3" s="1"/>
  <c r="U73" i="3"/>
  <c r="U25" i="12" s="1"/>
  <c r="U24" i="12" s="1"/>
  <c r="T26" i="7" l="1"/>
  <c r="S5" i="10" s="1"/>
  <c r="U23" i="7"/>
  <c r="U26" i="7" s="1"/>
  <c r="U37" i="8" s="1"/>
  <c r="V89" i="3"/>
  <c r="T37" i="8" l="1"/>
  <c r="T38" i="8" s="1"/>
  <c r="T39" i="8" s="1"/>
  <c r="T40" i="8" s="1"/>
  <c r="T27" i="7" s="1"/>
  <c r="T28" i="7" s="1"/>
  <c r="V73" i="3"/>
  <c r="V25" i="12" s="1"/>
  <c r="W35" i="3"/>
  <c r="W19" i="3" s="1"/>
  <c r="V107" i="3"/>
  <c r="V125" i="3" s="1"/>
  <c r="V109" i="3" s="1"/>
  <c r="U24" i="10" s="1"/>
  <c r="U31" i="10" s="1"/>
  <c r="T5" i="10"/>
  <c r="S6" i="10" l="1"/>
  <c r="U38" i="8"/>
  <c r="U39" i="8" s="1"/>
  <c r="U40" i="8" s="1"/>
  <c r="U27" i="7" s="1"/>
  <c r="T6" i="10" s="1"/>
  <c r="V24" i="12"/>
  <c r="W89" i="3"/>
  <c r="W107" i="3" s="1"/>
  <c r="W125" i="3" s="1"/>
  <c r="W109" i="3" s="1"/>
  <c r="V24" i="10" s="1"/>
  <c r="V31" i="10" s="1"/>
  <c r="V23" i="7"/>
  <c r="B20" i="12"/>
  <c r="O141" i="18" s="1"/>
  <c r="U28" i="7" l="1"/>
  <c r="V26" i="7"/>
  <c r="J182" i="18" s="1"/>
  <c r="J179" i="18"/>
  <c r="J149" i="18"/>
  <c r="J144" i="18"/>
  <c r="W23" i="7"/>
  <c r="W26" i="7" s="1"/>
  <c r="X35" i="3"/>
  <c r="X19" i="3" s="1"/>
  <c r="W73" i="3"/>
  <c r="W25" i="12" s="1"/>
  <c r="W24" i="12" s="1"/>
  <c r="C20" i="12"/>
  <c r="U5" i="10" l="1"/>
  <c r="J125" i="18" s="1"/>
  <c r="V37" i="8"/>
  <c r="V38" i="8" s="1"/>
  <c r="V39" i="8" s="1"/>
  <c r="V40" i="8" s="1"/>
  <c r="V27" i="7" s="1"/>
  <c r="U6" i="10" s="1"/>
  <c r="J126" i="18" s="1"/>
  <c r="W37" i="8"/>
  <c r="W38" i="8" s="1"/>
  <c r="V5" i="10"/>
  <c r="X89" i="3"/>
  <c r="D20" i="12"/>
  <c r="J183" i="18" l="1"/>
  <c r="V28" i="7"/>
  <c r="J184" i="18" s="1"/>
  <c r="W39" i="8"/>
  <c r="W40" i="8" s="1"/>
  <c r="W27" i="7" s="1"/>
  <c r="Y35" i="3"/>
  <c r="Y19" i="3" s="1"/>
  <c r="X73" i="3"/>
  <c r="X25" i="12" s="1"/>
  <c r="X24" i="12" s="1"/>
  <c r="X107" i="3"/>
  <c r="X125" i="3" s="1"/>
  <c r="X109" i="3" s="1"/>
  <c r="W24" i="10" s="1"/>
  <c r="W31" i="10" s="1"/>
  <c r="F22" i="12"/>
  <c r="P143" i="18" s="1"/>
  <c r="E20" i="12"/>
  <c r="C31" i="8"/>
  <c r="D28" i="8" s="1"/>
  <c r="C32" i="8"/>
  <c r="X23" i="7" l="1"/>
  <c r="X26" i="7" s="1"/>
  <c r="W28" i="7"/>
  <c r="V6" i="10"/>
  <c r="Y89" i="3"/>
  <c r="G22" i="12"/>
  <c r="F20" i="12"/>
  <c r="P141" i="18" s="1"/>
  <c r="B10" i="10"/>
  <c r="C130" i="18" s="1"/>
  <c r="X37" i="8" l="1"/>
  <c r="X38" i="8" s="1"/>
  <c r="W5" i="10"/>
  <c r="Z35" i="3"/>
  <c r="Z19" i="3" s="1"/>
  <c r="Y73" i="3"/>
  <c r="Y25" i="12" s="1"/>
  <c r="Y24" i="12" s="1"/>
  <c r="Y107" i="3"/>
  <c r="Y125" i="3" s="1"/>
  <c r="Y109" i="3" s="1"/>
  <c r="X24" i="10" s="1"/>
  <c r="X31" i="10" s="1"/>
  <c r="B11" i="10"/>
  <c r="C131" i="18" s="1"/>
  <c r="H22" i="12"/>
  <c r="G20" i="12"/>
  <c r="D32" i="8"/>
  <c r="D31" i="8"/>
  <c r="D12" i="12" s="1"/>
  <c r="E28" i="8" s="1"/>
  <c r="Y23" i="7" l="1"/>
  <c r="Y26" i="7" s="1"/>
  <c r="X39" i="8"/>
  <c r="X40" i="8" s="1"/>
  <c r="X27" i="7" s="1"/>
  <c r="Z89" i="3"/>
  <c r="B18" i="10"/>
  <c r="D16" i="14" s="1"/>
  <c r="I22" i="12"/>
  <c r="H20" i="12"/>
  <c r="C10" i="10"/>
  <c r="D130" i="18" s="1"/>
  <c r="C138" i="18" l="1"/>
  <c r="D17" i="14"/>
  <c r="X28" i="7"/>
  <c r="W6" i="10"/>
  <c r="X5" i="10"/>
  <c r="Y37" i="8"/>
  <c r="Y38" i="8" s="1"/>
  <c r="Z107" i="3"/>
  <c r="Z125" i="3" s="1"/>
  <c r="Z109" i="3" s="1"/>
  <c r="Y24" i="10" s="1"/>
  <c r="Y31" i="10" s="1"/>
  <c r="Z73" i="3"/>
  <c r="Z25" i="12" s="1"/>
  <c r="Z24" i="12" s="1"/>
  <c r="C11" i="10"/>
  <c r="D131" i="18" s="1"/>
  <c r="B33" i="10"/>
  <c r="C151" i="18" s="1"/>
  <c r="B39" i="10"/>
  <c r="B35" i="10"/>
  <c r="C153" i="18" s="1"/>
  <c r="J22" i="12"/>
  <c r="Q143" i="18" s="1"/>
  <c r="I20" i="12"/>
  <c r="E32" i="8"/>
  <c r="E31" i="8"/>
  <c r="E12" i="12" l="1"/>
  <c r="F28" i="8" s="1"/>
  <c r="B56" i="13"/>
  <c r="C157" i="18"/>
  <c r="D22" i="14"/>
  <c r="D25" i="14" s="1"/>
  <c r="Z23" i="7"/>
  <c r="Z26" i="7" s="1"/>
  <c r="Y39" i="8"/>
  <c r="Y40" i="8" s="1"/>
  <c r="Y27" i="7" s="1"/>
  <c r="C18" i="10"/>
  <c r="D138" i="18" s="1"/>
  <c r="B36" i="10"/>
  <c r="B10" i="12"/>
  <c r="O131" i="18" s="1"/>
  <c r="K22" i="12"/>
  <c r="J20" i="12"/>
  <c r="Q141" i="18" s="1"/>
  <c r="D10" i="10"/>
  <c r="E130" i="18" s="1"/>
  <c r="C154" i="18" l="1"/>
  <c r="C56" i="13"/>
  <c r="D24" i="14"/>
  <c r="D23" i="14"/>
  <c r="E16" i="14"/>
  <c r="Y28" i="7"/>
  <c r="X6" i="10"/>
  <c r="Y5" i="10"/>
  <c r="Z37" i="8"/>
  <c r="Z38" i="8" s="1"/>
  <c r="Z39" i="8" s="1"/>
  <c r="Z40" i="8" s="1"/>
  <c r="Z27" i="7" s="1"/>
  <c r="C33" i="10"/>
  <c r="D151" i="18" s="1"/>
  <c r="C39" i="10"/>
  <c r="D157" i="18" s="1"/>
  <c r="D11" i="10"/>
  <c r="E131" i="18" s="1"/>
  <c r="L22" i="12"/>
  <c r="K20" i="12"/>
  <c r="F31" i="8"/>
  <c r="F12" i="12" s="1"/>
  <c r="P133" i="18" s="1"/>
  <c r="F32" i="8"/>
  <c r="E10" i="10" s="1"/>
  <c r="F130" i="18" s="1"/>
  <c r="D153" i="18" l="1"/>
  <c r="C10" i="12"/>
  <c r="C4" i="12" s="1"/>
  <c r="E22" i="14"/>
  <c r="E24" i="14" s="1"/>
  <c r="E17" i="14"/>
  <c r="D18" i="14" s="1"/>
  <c r="Z28" i="7"/>
  <c r="Y6" i="10"/>
  <c r="C36" i="10"/>
  <c r="D18" i="10"/>
  <c r="E138" i="18" s="1"/>
  <c r="M22" i="12"/>
  <c r="L20" i="12"/>
  <c r="G28" i="8"/>
  <c r="D154" i="18" l="1"/>
  <c r="D15" i="12"/>
  <c r="E25" i="14"/>
  <c r="D26" i="14" s="1"/>
  <c r="E23" i="14"/>
  <c r="F16" i="14"/>
  <c r="D10" i="12"/>
  <c r="D4" i="12" s="1"/>
  <c r="D33" i="10"/>
  <c r="E151" i="18" s="1"/>
  <c r="D39" i="10"/>
  <c r="E157" i="18" s="1"/>
  <c r="N22" i="12"/>
  <c r="R143" i="18" s="1"/>
  <c r="M20" i="12"/>
  <c r="E11" i="10"/>
  <c r="F131" i="18" s="1"/>
  <c r="B4" i="12"/>
  <c r="O125" i="18" s="1"/>
  <c r="D40" i="14"/>
  <c r="D42" i="14" s="1"/>
  <c r="G32" i="8"/>
  <c r="G31" i="8"/>
  <c r="G12" i="12" s="1"/>
  <c r="D35" i="10" l="1"/>
  <c r="E153" i="18" s="1"/>
  <c r="D56" i="13"/>
  <c r="D43" i="14"/>
  <c r="F22" i="14"/>
  <c r="F25" i="14" s="1"/>
  <c r="E26" i="14" s="1"/>
  <c r="F17" i="14"/>
  <c r="E18" i="14" s="1"/>
  <c r="E18" i="10"/>
  <c r="F138" i="18" s="1"/>
  <c r="D36" i="10"/>
  <c r="O22" i="12"/>
  <c r="N20" i="12"/>
  <c r="R141" i="18" s="1"/>
  <c r="F10" i="10"/>
  <c r="D48" i="14"/>
  <c r="H28" i="8"/>
  <c r="E154" i="18" l="1"/>
  <c r="E15" i="12"/>
  <c r="D49" i="14"/>
  <c r="D51" i="14"/>
  <c r="F24" i="14"/>
  <c r="F23" i="14"/>
  <c r="G16" i="14"/>
  <c r="E33" i="10"/>
  <c r="F151" i="18" s="1"/>
  <c r="E39" i="10"/>
  <c r="F157" i="18" s="1"/>
  <c r="F11" i="10"/>
  <c r="E10" i="12"/>
  <c r="E4" i="12" s="1"/>
  <c r="P22" i="12"/>
  <c r="O20" i="12"/>
  <c r="D50" i="14"/>
  <c r="E40" i="14"/>
  <c r="E42" i="14" s="1"/>
  <c r="F40" i="14"/>
  <c r="F42" i="14" s="1"/>
  <c r="H32" i="8"/>
  <c r="H31" i="8"/>
  <c r="H12" i="12" s="1"/>
  <c r="E56" i="13" l="1"/>
  <c r="E35" i="10"/>
  <c r="F153" i="18" s="1"/>
  <c r="G22" i="14"/>
  <c r="G17" i="14"/>
  <c r="F18" i="14" s="1"/>
  <c r="F18" i="10"/>
  <c r="E43" i="14"/>
  <c r="D44" i="14" s="1"/>
  <c r="Q22" i="12"/>
  <c r="P20" i="12"/>
  <c r="G10" i="10"/>
  <c r="E48" i="14"/>
  <c r="E51" i="14" s="1"/>
  <c r="D52" i="14" s="1"/>
  <c r="I28" i="8"/>
  <c r="F48" i="14"/>
  <c r="E36" i="10" l="1"/>
  <c r="F154" i="18" s="1"/>
  <c r="H16" i="14"/>
  <c r="G23" i="14"/>
  <c r="G24" i="14"/>
  <c r="G25" i="14"/>
  <c r="F35" i="10"/>
  <c r="G153" i="18" s="1"/>
  <c r="F15" i="12"/>
  <c r="P136" i="18" s="1"/>
  <c r="G11" i="10"/>
  <c r="F39" i="10"/>
  <c r="F33" i="10"/>
  <c r="F43" i="14"/>
  <c r="E44" i="14" s="1"/>
  <c r="R22" i="12"/>
  <c r="S143" i="18" s="1"/>
  <c r="Q20" i="12"/>
  <c r="E50" i="14"/>
  <c r="E49" i="14"/>
  <c r="F50" i="14"/>
  <c r="F49" i="14"/>
  <c r="F51" i="14"/>
  <c r="I31" i="8"/>
  <c r="I12" i="12" s="1"/>
  <c r="I32" i="8"/>
  <c r="H22" i="14" l="1"/>
  <c r="H25" i="14" s="1"/>
  <c r="H17" i="14"/>
  <c r="G18" i="14" s="1"/>
  <c r="S22" i="12"/>
  <c r="F26" i="14"/>
  <c r="H24" i="14"/>
  <c r="H23" i="14"/>
  <c r="G18" i="10"/>
  <c r="F10" i="12"/>
  <c r="P131" i="18" s="1"/>
  <c r="F36" i="10"/>
  <c r="R20" i="12"/>
  <c r="S141" i="18" s="1"/>
  <c r="H10" i="10"/>
  <c r="G40" i="14"/>
  <c r="G42" i="14" s="1"/>
  <c r="J28" i="8"/>
  <c r="E52" i="14"/>
  <c r="T22" i="12" l="1"/>
  <c r="T20" i="12" s="1"/>
  <c r="I16" i="14"/>
  <c r="S20" i="12"/>
  <c r="G26" i="14"/>
  <c r="H11" i="10"/>
  <c r="G35" i="10"/>
  <c r="G15" i="12"/>
  <c r="F4" i="12"/>
  <c r="P125" i="18" s="1"/>
  <c r="G39" i="10"/>
  <c r="G33" i="10"/>
  <c r="G43" i="14"/>
  <c r="F44" i="14" s="1"/>
  <c r="G48" i="14"/>
  <c r="G51" i="14" s="1"/>
  <c r="F52" i="14" s="1"/>
  <c r="H40" i="14"/>
  <c r="H42" i="14" s="1"/>
  <c r="J32" i="8"/>
  <c r="I10" i="10" s="1"/>
  <c r="G130" i="18" s="1"/>
  <c r="J31" i="8"/>
  <c r="J12" i="12" s="1"/>
  <c r="Q133" i="18" s="1"/>
  <c r="U22" i="12" l="1"/>
  <c r="I22" i="14"/>
  <c r="I23" i="14" s="1"/>
  <c r="S18" i="12"/>
  <c r="G10" i="12"/>
  <c r="I17" i="14"/>
  <c r="H18" i="14" s="1"/>
  <c r="T18" i="12"/>
  <c r="V22" i="12"/>
  <c r="U20" i="12"/>
  <c r="U18" i="12" s="1"/>
  <c r="G36" i="10"/>
  <c r="H18" i="10"/>
  <c r="G50" i="14"/>
  <c r="G49" i="14"/>
  <c r="H43" i="14"/>
  <c r="G44" i="14" s="1"/>
  <c r="H48" i="14"/>
  <c r="K28" i="8"/>
  <c r="I24" i="14" l="1"/>
  <c r="I25" i="14"/>
  <c r="W22" i="12"/>
  <c r="X22" i="12" s="1"/>
  <c r="G4" i="12"/>
  <c r="V20" i="12"/>
  <c r="J16" i="14"/>
  <c r="J22" i="14" s="1"/>
  <c r="H26" i="14"/>
  <c r="H15" i="12"/>
  <c r="H35" i="10"/>
  <c r="H33" i="10"/>
  <c r="H39" i="10"/>
  <c r="I11" i="10"/>
  <c r="G131" i="18" s="1"/>
  <c r="K31" i="8"/>
  <c r="K12" i="12" s="1"/>
  <c r="K32" i="8"/>
  <c r="H50" i="14"/>
  <c r="H49" i="14"/>
  <c r="H51" i="14"/>
  <c r="W20" i="12" l="1"/>
  <c r="W18" i="12" s="1"/>
  <c r="Y22" i="12"/>
  <c r="X20" i="12"/>
  <c r="X18" i="12" s="1"/>
  <c r="V18" i="12"/>
  <c r="J17" i="14"/>
  <c r="I18" i="14" s="1"/>
  <c r="H10" i="12"/>
  <c r="J23" i="14"/>
  <c r="J24" i="14"/>
  <c r="J25" i="14"/>
  <c r="H36" i="10"/>
  <c r="J10" i="10"/>
  <c r="I18" i="10"/>
  <c r="G138" i="18" s="1"/>
  <c r="L28" i="8"/>
  <c r="G52" i="14"/>
  <c r="Z22" i="12" l="1"/>
  <c r="Z20" i="12" s="1"/>
  <c r="Z18" i="12" s="1"/>
  <c r="Y20" i="12"/>
  <c r="Y18" i="12" s="1"/>
  <c r="H4" i="12"/>
  <c r="I26" i="14"/>
  <c r="K16" i="14"/>
  <c r="I15" i="12"/>
  <c r="I10" i="12" s="1"/>
  <c r="I4" i="12" s="1"/>
  <c r="I35" i="10"/>
  <c r="J11" i="10"/>
  <c r="I39" i="10"/>
  <c r="G157" i="18" s="1"/>
  <c r="I33" i="10"/>
  <c r="G151" i="18" s="1"/>
  <c r="L32" i="8"/>
  <c r="L31" i="8"/>
  <c r="L12" i="12" s="1"/>
  <c r="K22" i="14" l="1"/>
  <c r="K17" i="14"/>
  <c r="J18" i="14" s="1"/>
  <c r="J18" i="10"/>
  <c r="I36" i="10"/>
  <c r="G154" i="18" s="1"/>
  <c r="K10" i="10"/>
  <c r="I40" i="14"/>
  <c r="I42" i="14" s="1"/>
  <c r="J40" i="14"/>
  <c r="J42" i="14" s="1"/>
  <c r="J48" i="14" s="1"/>
  <c r="M28" i="8"/>
  <c r="L16" i="14" l="1"/>
  <c r="L22" i="14" s="1"/>
  <c r="K24" i="14"/>
  <c r="K23" i="14"/>
  <c r="K25" i="14"/>
  <c r="K11" i="10"/>
  <c r="J39" i="10"/>
  <c r="J33" i="10"/>
  <c r="I43" i="14"/>
  <c r="H44" i="14" s="1"/>
  <c r="J15" i="12"/>
  <c r="Q136" i="18" s="1"/>
  <c r="J35" i="10"/>
  <c r="H153" i="18" s="1"/>
  <c r="I48" i="14"/>
  <c r="I51" i="14" s="1"/>
  <c r="H52" i="14" s="1"/>
  <c r="M31" i="8"/>
  <c r="M12" i="12" s="1"/>
  <c r="M32" i="8"/>
  <c r="J49" i="14"/>
  <c r="J50" i="14"/>
  <c r="L17" i="14" l="1"/>
  <c r="K18" i="14" s="1"/>
  <c r="L24" i="14"/>
  <c r="L23" i="14"/>
  <c r="L25" i="14"/>
  <c r="J26" i="14"/>
  <c r="J36" i="10"/>
  <c r="K18" i="10"/>
  <c r="J10" i="12"/>
  <c r="Q131" i="18" s="1"/>
  <c r="J43" i="14"/>
  <c r="I44" i="14" s="1"/>
  <c r="I49" i="14"/>
  <c r="I50" i="14"/>
  <c r="L10" i="10"/>
  <c r="J51" i="14"/>
  <c r="I52" i="14" s="1"/>
  <c r="N28" i="8"/>
  <c r="M16" i="14" l="1"/>
  <c r="M22" i="14" s="1"/>
  <c r="M25" i="14" s="1"/>
  <c r="K35" i="10"/>
  <c r="K26" i="14"/>
  <c r="L11" i="10"/>
  <c r="K15" i="12"/>
  <c r="J4" i="12"/>
  <c r="Q125" i="18" s="1"/>
  <c r="K33" i="10"/>
  <c r="K39" i="10"/>
  <c r="K40" i="14"/>
  <c r="K42" i="14" s="1"/>
  <c r="N31" i="8"/>
  <c r="N12" i="12" s="1"/>
  <c r="R133" i="18" s="1"/>
  <c r="N32" i="8"/>
  <c r="M10" i="10" s="1"/>
  <c r="H130" i="18" s="1"/>
  <c r="K10" i="12" l="1"/>
  <c r="M17" i="14"/>
  <c r="L18" i="14" s="1"/>
  <c r="K36" i="10"/>
  <c r="L35" i="10" s="1"/>
  <c r="L26" i="14"/>
  <c r="M23" i="14"/>
  <c r="M24" i="14"/>
  <c r="L18" i="10"/>
  <c r="K48" i="14"/>
  <c r="K43" i="14"/>
  <c r="J44" i="14" s="1"/>
  <c r="O28" i="8"/>
  <c r="K4" i="12" l="1"/>
  <c r="L15" i="12"/>
  <c r="L10" i="12" s="1"/>
  <c r="N16" i="14"/>
  <c r="N17" i="14" s="1"/>
  <c r="M18" i="14" s="1"/>
  <c r="L33" i="10"/>
  <c r="L39" i="10"/>
  <c r="M11" i="10"/>
  <c r="H131" i="18" s="1"/>
  <c r="L40" i="14"/>
  <c r="L42" i="14" s="1"/>
  <c r="K51" i="14"/>
  <c r="J52" i="14" s="1"/>
  <c r="K50" i="14"/>
  <c r="K49" i="14"/>
  <c r="O32" i="8"/>
  <c r="O31" i="8"/>
  <c r="O12" i="12" s="1"/>
  <c r="N22" i="14" l="1"/>
  <c r="N24" i="14" s="1"/>
  <c r="L4" i="12"/>
  <c r="L36" i="10"/>
  <c r="L48" i="14"/>
  <c r="L50" i="14" s="1"/>
  <c r="N10" i="10"/>
  <c r="M18" i="10"/>
  <c r="H138" i="18" s="1"/>
  <c r="L43" i="14"/>
  <c r="K44" i="14" s="1"/>
  <c r="P28" i="8"/>
  <c r="N25" i="14" l="1"/>
  <c r="M26" i="14" s="1"/>
  <c r="N23" i="14"/>
  <c r="O16" i="14"/>
  <c r="M15" i="12"/>
  <c r="M10" i="12" s="1"/>
  <c r="M4" i="12" s="1"/>
  <c r="M35" i="10"/>
  <c r="N11" i="10"/>
  <c r="L51" i="14"/>
  <c r="K52" i="14" s="1"/>
  <c r="L49" i="14"/>
  <c r="M39" i="10"/>
  <c r="H157" i="18" s="1"/>
  <c r="M33" i="10"/>
  <c r="H151" i="18" s="1"/>
  <c r="P32" i="8"/>
  <c r="P31" i="8"/>
  <c r="P12" i="12" s="1"/>
  <c r="O22" i="14" l="1"/>
  <c r="O17" i="14"/>
  <c r="N18" i="14" s="1"/>
  <c r="N18" i="10"/>
  <c r="M36" i="10"/>
  <c r="H154" i="18" s="1"/>
  <c r="M40" i="14"/>
  <c r="M42" i="14" s="1"/>
  <c r="O10" i="10"/>
  <c r="N40" i="14"/>
  <c r="N42" i="14" s="1"/>
  <c r="N48" i="14" s="1"/>
  <c r="Q28" i="8"/>
  <c r="P16" i="14" l="1"/>
  <c r="P22" i="14" s="1"/>
  <c r="O24" i="14"/>
  <c r="O23" i="14"/>
  <c r="O25" i="14"/>
  <c r="N15" i="12"/>
  <c r="R136" i="18" s="1"/>
  <c r="N35" i="10"/>
  <c r="I153" i="18" s="1"/>
  <c r="N33" i="10"/>
  <c r="N39" i="10"/>
  <c r="O11" i="10"/>
  <c r="M48" i="14"/>
  <c r="M51" i="14" s="1"/>
  <c r="L52" i="14" s="1"/>
  <c r="M43" i="14"/>
  <c r="L44" i="14" s="1"/>
  <c r="N49" i="14"/>
  <c r="N50" i="14"/>
  <c r="Q32" i="8"/>
  <c r="Q31" i="8"/>
  <c r="Q12" i="12" s="1"/>
  <c r="P17" i="14" l="1"/>
  <c r="O18" i="14" s="1"/>
  <c r="P25" i="14"/>
  <c r="N26" i="14"/>
  <c r="P23" i="14"/>
  <c r="P24" i="14"/>
  <c r="N36" i="10"/>
  <c r="N10" i="12"/>
  <c r="R131" i="18" s="1"/>
  <c r="O18" i="10"/>
  <c r="M49" i="14"/>
  <c r="N51" i="14"/>
  <c r="M52" i="14" s="1"/>
  <c r="M50" i="14"/>
  <c r="N43" i="14"/>
  <c r="M44" i="14" s="1"/>
  <c r="P10" i="10"/>
  <c r="R28" i="8"/>
  <c r="Q16" i="14" l="1"/>
  <c r="Q17" i="14" s="1"/>
  <c r="P18" i="14" s="1"/>
  <c r="O26" i="14"/>
  <c r="N4" i="12"/>
  <c r="R125" i="18" s="1"/>
  <c r="O15" i="12"/>
  <c r="O35" i="10"/>
  <c r="O39" i="10"/>
  <c r="O33" i="10"/>
  <c r="P11" i="10"/>
  <c r="O40" i="14"/>
  <c r="O42" i="14" s="1"/>
  <c r="R31" i="8"/>
  <c r="S28" i="8" s="1"/>
  <c r="R32" i="8"/>
  <c r="O10" i="12" l="1"/>
  <c r="Q22" i="14"/>
  <c r="Q24" i="14" s="1"/>
  <c r="S31" i="8"/>
  <c r="S32" i="8"/>
  <c r="R10" i="10" s="1"/>
  <c r="O36" i="10"/>
  <c r="P18" i="10"/>
  <c r="R12" i="12"/>
  <c r="S133" i="18" s="1"/>
  <c r="Q10" i="10"/>
  <c r="I130" i="18" s="1"/>
  <c r="P40" i="14"/>
  <c r="P42" i="14" s="1"/>
  <c r="O48" i="14"/>
  <c r="O43" i="14"/>
  <c r="N44" i="14" s="1"/>
  <c r="O4" i="12" l="1"/>
  <c r="R11" i="10"/>
  <c r="Q23" i="14"/>
  <c r="Q25" i="14"/>
  <c r="P26" i="14" s="1"/>
  <c r="T28" i="8"/>
  <c r="T32" i="8" s="1"/>
  <c r="S10" i="10" s="1"/>
  <c r="S11" i="10" s="1"/>
  <c r="S18" i="10" s="1"/>
  <c r="U16" i="14" s="1"/>
  <c r="S12" i="12"/>
  <c r="R16" i="14"/>
  <c r="P39" i="10"/>
  <c r="P33" i="10"/>
  <c r="P35" i="10"/>
  <c r="P15" i="12"/>
  <c r="P48" i="14"/>
  <c r="P50" i="14" s="1"/>
  <c r="Q11" i="10"/>
  <c r="I131" i="18" s="1"/>
  <c r="P43" i="14"/>
  <c r="O44" i="14" s="1"/>
  <c r="O51" i="14"/>
  <c r="O49" i="14"/>
  <c r="O50" i="14"/>
  <c r="R18" i="10" l="1"/>
  <c r="P10" i="12"/>
  <c r="U40" i="14"/>
  <c r="U42" i="14" s="1"/>
  <c r="U22" i="14"/>
  <c r="T31" i="8"/>
  <c r="U28" i="8" s="1"/>
  <c r="U32" i="8" s="1"/>
  <c r="T10" i="10" s="1"/>
  <c r="T11" i="10" s="1"/>
  <c r="T18" i="10" s="1"/>
  <c r="V16" i="14" s="1"/>
  <c r="S33" i="10"/>
  <c r="S39" i="10"/>
  <c r="Q18" i="10"/>
  <c r="I138" i="18" s="1"/>
  <c r="P36" i="10"/>
  <c r="R40" i="14"/>
  <c r="R42" i="14" s="1"/>
  <c r="R48" i="14" s="1"/>
  <c r="R22" i="14"/>
  <c r="P49" i="14"/>
  <c r="Q40" i="14"/>
  <c r="Q42" i="14" s="1"/>
  <c r="N52" i="14"/>
  <c r="P51" i="14"/>
  <c r="T16" i="14" l="1"/>
  <c r="R39" i="10"/>
  <c r="R33" i="10"/>
  <c r="P4" i="12"/>
  <c r="T12" i="12"/>
  <c r="Q43" i="14"/>
  <c r="R43" i="14" s="1"/>
  <c r="Q44" i="14" s="1"/>
  <c r="U24" i="14"/>
  <c r="U23" i="14"/>
  <c r="V40" i="14"/>
  <c r="V42" i="14" s="1"/>
  <c r="V22" i="14"/>
  <c r="U48" i="14"/>
  <c r="T39" i="10"/>
  <c r="T33" i="10"/>
  <c r="U31" i="8"/>
  <c r="V28" i="8" s="1"/>
  <c r="V31" i="8" s="1"/>
  <c r="Q33" i="10"/>
  <c r="I151" i="18" s="1"/>
  <c r="Q39" i="10"/>
  <c r="R23" i="14"/>
  <c r="R24" i="14"/>
  <c r="Q15" i="12"/>
  <c r="Q10" i="12" s="1"/>
  <c r="Q4" i="12" s="1"/>
  <c r="Q35" i="10"/>
  <c r="R49" i="14"/>
  <c r="R50" i="14"/>
  <c r="S16" i="14"/>
  <c r="O52" i="14"/>
  <c r="R17" i="14"/>
  <c r="Q18" i="14" s="1"/>
  <c r="Q48" i="14"/>
  <c r="Q51" i="14" s="1"/>
  <c r="B25" i="17" l="1"/>
  <c r="B34" i="17"/>
  <c r="B9" i="17"/>
  <c r="B17" i="17"/>
  <c r="I157" i="18"/>
  <c r="T22" i="14"/>
  <c r="T40" i="14"/>
  <c r="T42" i="14" s="1"/>
  <c r="T48" i="14" s="1"/>
  <c r="P44" i="14"/>
  <c r="V12" i="12"/>
  <c r="W28" i="8"/>
  <c r="R51" i="14"/>
  <c r="V23" i="14"/>
  <c r="V24" i="14"/>
  <c r="V48" i="14"/>
  <c r="U12" i="12"/>
  <c r="U49" i="14"/>
  <c r="U50" i="14"/>
  <c r="V32" i="8"/>
  <c r="U10" i="10" s="1"/>
  <c r="S17" i="14"/>
  <c r="S22" i="14"/>
  <c r="S40" i="14"/>
  <c r="S42" i="14" s="1"/>
  <c r="Q36" i="10"/>
  <c r="I154" i="18" s="1"/>
  <c r="R25" i="14"/>
  <c r="Q50" i="14"/>
  <c r="Q49" i="14"/>
  <c r="P52" i="14"/>
  <c r="B55" i="14"/>
  <c r="T23" i="14" l="1"/>
  <c r="T24" i="14"/>
  <c r="U11" i="10"/>
  <c r="J130" i="18"/>
  <c r="T50" i="14"/>
  <c r="T49" i="14"/>
  <c r="W31" i="8"/>
  <c r="W32" i="8"/>
  <c r="V10" i="10" s="1"/>
  <c r="V11" i="10" s="1"/>
  <c r="V18" i="10" s="1"/>
  <c r="Q52" i="14"/>
  <c r="Q26" i="14"/>
  <c r="V49" i="14"/>
  <c r="V50" i="14"/>
  <c r="R18" i="14"/>
  <c r="T17" i="14"/>
  <c r="U17" i="14" s="1"/>
  <c r="T18" i="14" s="1"/>
  <c r="R35" i="10"/>
  <c r="J153" i="18" s="1"/>
  <c r="S25" i="14"/>
  <c r="R15" i="12"/>
  <c r="S136" i="18" s="1"/>
  <c r="S48" i="14"/>
  <c r="S43" i="14"/>
  <c r="T43" i="14" s="1"/>
  <c r="S24" i="14"/>
  <c r="S23" i="14"/>
  <c r="B29" i="14"/>
  <c r="B57" i="13" l="1"/>
  <c r="X28" i="8"/>
  <c r="X31" i="8" s="1"/>
  <c r="W12" i="12"/>
  <c r="U18" i="10"/>
  <c r="J131" i="18"/>
  <c r="R36" i="10"/>
  <c r="V33" i="10"/>
  <c r="V39" i="10"/>
  <c r="X16" i="14"/>
  <c r="S18" i="14"/>
  <c r="U43" i="14"/>
  <c r="T44" i="14" s="1"/>
  <c r="S44" i="14"/>
  <c r="T25" i="14"/>
  <c r="V17" i="14"/>
  <c r="U18" i="14" s="1"/>
  <c r="R26" i="14"/>
  <c r="S51" i="14"/>
  <c r="S50" i="14"/>
  <c r="S49" i="14"/>
  <c r="R44" i="14"/>
  <c r="R10" i="12"/>
  <c r="S131" i="18" s="1"/>
  <c r="C57" i="13" l="1"/>
  <c r="X32" i="8"/>
  <c r="W10" i="10" s="1"/>
  <c r="W11" i="10" s="1"/>
  <c r="W18" i="10" s="1"/>
  <c r="W39" i="10" s="1"/>
  <c r="Y28" i="8"/>
  <c r="Y32" i="8" s="1"/>
  <c r="X10" i="10" s="1"/>
  <c r="X11" i="10" s="1"/>
  <c r="X18" i="10" s="1"/>
  <c r="X12" i="12"/>
  <c r="U25" i="14"/>
  <c r="W16" i="14"/>
  <c r="B30" i="14" s="1"/>
  <c r="J138" i="18"/>
  <c r="U39" i="10"/>
  <c r="J157" i="18" s="1"/>
  <c r="U33" i="10"/>
  <c r="J151" i="18" s="1"/>
  <c r="S35" i="10"/>
  <c r="S36" i="10" s="1"/>
  <c r="T35" i="10" s="1"/>
  <c r="T36" i="10" s="1"/>
  <c r="S15" i="12"/>
  <c r="X40" i="14"/>
  <c r="X42" i="14" s="1"/>
  <c r="X22" i="14"/>
  <c r="T51" i="14"/>
  <c r="V43" i="14"/>
  <c r="U44" i="14" s="1"/>
  <c r="S26" i="14"/>
  <c r="R4" i="12"/>
  <c r="S125" i="18" s="1"/>
  <c r="R52" i="14"/>
  <c r="S10" i="12" l="1"/>
  <c r="X48" i="14"/>
  <c r="X49" i="14" s="1"/>
  <c r="T26" i="14"/>
  <c r="Y31" i="8"/>
  <c r="Z28" i="8" s="1"/>
  <c r="Z31" i="8" s="1"/>
  <c r="Z12" i="12" s="1"/>
  <c r="D57" i="13"/>
  <c r="W33" i="10"/>
  <c r="Y16" i="14"/>
  <c r="V25" i="14"/>
  <c r="U51" i="14"/>
  <c r="W17" i="14"/>
  <c r="X17" i="14" s="1"/>
  <c r="W18" i="14" s="1"/>
  <c r="W22" i="14"/>
  <c r="W40" i="14"/>
  <c r="W42" i="14" s="1"/>
  <c r="B56" i="14" s="1"/>
  <c r="T15" i="12"/>
  <c r="T10" i="12" s="1"/>
  <c r="X24" i="14"/>
  <c r="X23" i="14"/>
  <c r="X39" i="10"/>
  <c r="X33" i="10"/>
  <c r="Z16" i="14"/>
  <c r="S52" i="14"/>
  <c r="U35" i="10"/>
  <c r="U36" i="10" s="1"/>
  <c r="J154" i="18" s="1"/>
  <c r="U15" i="12"/>
  <c r="U10" i="12" s="1"/>
  <c r="U4" i="12" s="1"/>
  <c r="U28" i="12" s="1"/>
  <c r="Y22" i="14" l="1"/>
  <c r="X50" i="14"/>
  <c r="S4" i="12"/>
  <c r="U26" i="14"/>
  <c r="T52" i="14"/>
  <c r="Y12" i="12"/>
  <c r="E57" i="13"/>
  <c r="Y40" i="14"/>
  <c r="Y42" i="14" s="1"/>
  <c r="Z32" i="8"/>
  <c r="Y10" i="10" s="1"/>
  <c r="Y11" i="10" s="1"/>
  <c r="Y18" i="10" s="1"/>
  <c r="Y33" i="10" s="1"/>
  <c r="W25" i="14"/>
  <c r="W43" i="14"/>
  <c r="V44" i="14" s="1"/>
  <c r="V51" i="14"/>
  <c r="V18" i="14"/>
  <c r="Y17" i="14"/>
  <c r="X18" i="14" s="1"/>
  <c r="B32" i="14" s="1"/>
  <c r="W48" i="14"/>
  <c r="W24" i="14"/>
  <c r="W23" i="14"/>
  <c r="Y23" i="14"/>
  <c r="Y24" i="14"/>
  <c r="V15" i="12"/>
  <c r="V35" i="10"/>
  <c r="V36" i="10" s="1"/>
  <c r="Z40" i="14"/>
  <c r="Z42" i="14" s="1"/>
  <c r="Z22" i="14"/>
  <c r="T4" i="12"/>
  <c r="B31" i="14" l="1"/>
  <c r="Z48" i="14"/>
  <c r="Y48" i="14"/>
  <c r="Y49" i="14" s="1"/>
  <c r="S28" i="12"/>
  <c r="X25" i="14"/>
  <c r="B28" i="14" s="1"/>
  <c r="U52" i="14"/>
  <c r="F56" i="13"/>
  <c r="F57" i="13" s="1"/>
  <c r="Y50" i="14"/>
  <c r="AA16" i="14"/>
  <c r="Y39" i="10"/>
  <c r="W35" i="10"/>
  <c r="W36" i="10" s="1"/>
  <c r="W15" i="12"/>
  <c r="X43" i="14"/>
  <c r="Y43" i="14" s="1"/>
  <c r="Z43" i="14" s="1"/>
  <c r="V26" i="14"/>
  <c r="W51" i="14"/>
  <c r="Z17" i="14"/>
  <c r="Y18" i="14" s="1"/>
  <c r="V10" i="12"/>
  <c r="W49" i="14"/>
  <c r="W50" i="14"/>
  <c r="B57" i="14" s="1"/>
  <c r="Z23" i="14"/>
  <c r="Z24" i="14"/>
  <c r="Z49" i="14"/>
  <c r="Z50" i="14"/>
  <c r="T28" i="12"/>
  <c r="B18" i="12"/>
  <c r="O139" i="18" s="1"/>
  <c r="C18" i="12"/>
  <c r="AA40" i="14" l="1"/>
  <c r="AA42" i="14" s="1"/>
  <c r="O51" i="18"/>
  <c r="W10" i="12"/>
  <c r="Y25" i="14"/>
  <c r="W26" i="14"/>
  <c r="G56" i="13"/>
  <c r="G57" i="13" s="1"/>
  <c r="AA22" i="14"/>
  <c r="AA24" i="14" s="1"/>
  <c r="X35" i="10"/>
  <c r="X36" i="10" s="1"/>
  <c r="X15" i="12"/>
  <c r="X10" i="12" s="1"/>
  <c r="X4" i="12" s="1"/>
  <c r="X28" i="12" s="1"/>
  <c r="X44" i="14"/>
  <c r="B58" i="14" s="1"/>
  <c r="W44" i="14"/>
  <c r="V52" i="14"/>
  <c r="X51" i="14"/>
  <c r="B54" i="14" s="1"/>
  <c r="AA17" i="14"/>
  <c r="V4" i="12"/>
  <c r="Y44" i="14"/>
  <c r="AA43" i="14"/>
  <c r="B28" i="12"/>
  <c r="D18" i="12"/>
  <c r="D28" i="12" s="1"/>
  <c r="AA48" i="14" l="1"/>
  <c r="Z18" i="14"/>
  <c r="AB17" i="14"/>
  <c r="AC17" i="14" s="1"/>
  <c r="W4" i="12"/>
  <c r="Y51" i="14"/>
  <c r="X26" i="14"/>
  <c r="B33" i="14" s="1"/>
  <c r="Z25" i="14"/>
  <c r="H56" i="13"/>
  <c r="H57" i="13" s="1"/>
  <c r="AA23" i="14"/>
  <c r="O52" i="18" s="1"/>
  <c r="Y35" i="10"/>
  <c r="Y36" i="10" s="1"/>
  <c r="Z15" i="12" s="1"/>
  <c r="Z10" i="12" s="1"/>
  <c r="Z4" i="12" s="1"/>
  <c r="Z28" i="12" s="1"/>
  <c r="Y15" i="12"/>
  <c r="Y10" i="12" s="1"/>
  <c r="Y4" i="12" s="1"/>
  <c r="Y28" i="12" s="1"/>
  <c r="W52" i="14"/>
  <c r="V28" i="12"/>
  <c r="Z44" i="14"/>
  <c r="AA44" i="14"/>
  <c r="E18" i="12"/>
  <c r="E28" i="12" s="1"/>
  <c r="B31" i="17" l="1"/>
  <c r="B6" i="17"/>
  <c r="B14" i="17"/>
  <c r="B22" i="17"/>
  <c r="O58" i="18"/>
  <c r="AA18" i="14"/>
  <c r="AA50" i="14"/>
  <c r="AA49" i="14"/>
  <c r="AB18" i="14"/>
  <c r="AD17" i="14"/>
  <c r="Y26" i="14"/>
  <c r="X52" i="14"/>
  <c r="B59" i="14" s="1"/>
  <c r="AA25" i="14"/>
  <c r="O50" i="18" s="1"/>
  <c r="W28" i="12"/>
  <c r="Z51" i="14"/>
  <c r="B7" i="17"/>
  <c r="I56" i="13"/>
  <c r="I57" i="13" s="1"/>
  <c r="F18" i="12"/>
  <c r="P139" i="18" s="1"/>
  <c r="G18" i="12"/>
  <c r="O59" i="18" l="1"/>
  <c r="AC18" i="14"/>
  <c r="AE17" i="14"/>
  <c r="Z26" i="14"/>
  <c r="AB25" i="14"/>
  <c r="AC25" i="14" s="1"/>
  <c r="Y52" i="14"/>
  <c r="AA51" i="14"/>
  <c r="G28" i="12"/>
  <c r="B23" i="17"/>
  <c r="B32" i="17"/>
  <c r="O60" i="18"/>
  <c r="B15" i="17"/>
  <c r="J56" i="13"/>
  <c r="J57" i="13" s="1"/>
  <c r="O53" i="18"/>
  <c r="F28" i="12"/>
  <c r="H18" i="12"/>
  <c r="AA26" i="14" l="1"/>
  <c r="O54" i="18" s="1"/>
  <c r="Z52" i="14"/>
  <c r="AD18" i="14"/>
  <c r="AE18" i="14"/>
  <c r="AD25" i="14"/>
  <c r="AB26" i="14"/>
  <c r="B21" i="17"/>
  <c r="B5" i="17"/>
  <c r="O57" i="18"/>
  <c r="B30" i="17"/>
  <c r="B13" i="17"/>
  <c r="AA52" i="14"/>
  <c r="K56" i="13"/>
  <c r="K57" i="13" s="1"/>
  <c r="H28" i="12"/>
  <c r="I18" i="12"/>
  <c r="I28" i="12" s="1"/>
  <c r="O61" i="18" l="1"/>
  <c r="B16" i="17"/>
  <c r="B8" i="17"/>
  <c r="B24" i="17"/>
  <c r="AC26" i="14"/>
  <c r="AE25" i="14"/>
  <c r="L56" i="13"/>
  <c r="L57" i="13" s="1"/>
  <c r="J18" i="12"/>
  <c r="Q139" i="18" s="1"/>
  <c r="K18" i="12"/>
  <c r="B33" i="17" l="1"/>
  <c r="AE26" i="14"/>
  <c r="AD26" i="14"/>
  <c r="K28" i="12"/>
  <c r="M56" i="13"/>
  <c r="M57" i="13" s="1"/>
  <c r="J28" i="12"/>
  <c r="L18" i="12"/>
  <c r="N56" i="13" l="1"/>
  <c r="N57" i="13" s="1"/>
  <c r="L28" i="12"/>
  <c r="M18" i="12"/>
  <c r="M28" i="12" s="1"/>
  <c r="O56" i="13" l="1"/>
  <c r="O57" i="13" s="1"/>
  <c r="N18" i="12"/>
  <c r="R139" i="18" s="1"/>
  <c r="O18" i="12"/>
  <c r="O28" i="12" l="1"/>
  <c r="P56" i="13"/>
  <c r="P57" i="13" s="1"/>
  <c r="N28" i="12"/>
  <c r="P18" i="12"/>
  <c r="Q56" i="13" l="1"/>
  <c r="Q57" i="13" s="1"/>
  <c r="P28" i="12"/>
  <c r="Q18" i="12"/>
  <c r="Q28" i="12" s="1"/>
  <c r="R56" i="13" l="1"/>
  <c r="R57" i="13" s="1"/>
  <c r="R18" i="12"/>
  <c r="S139" i="18" s="1"/>
  <c r="S56" i="13" l="1"/>
  <c r="S57" i="13" s="1"/>
  <c r="R28" i="12"/>
  <c r="T56" i="13" l="1"/>
  <c r="T57" i="13" s="1"/>
  <c r="U56" i="13" l="1"/>
  <c r="U57" i="13" s="1"/>
  <c r="V56" i="13" l="1"/>
  <c r="V57" i="13" s="1"/>
  <c r="W56" i="13" l="1"/>
  <c r="W57" i="13" s="1"/>
  <c r="X56" i="13" l="1"/>
  <c r="X57" i="13" s="1"/>
  <c r="Y56" i="13" l="1"/>
  <c r="Y57" i="13" s="1"/>
  <c r="Z56" i="13" l="1"/>
  <c r="Z57" i="13" s="1"/>
</calcChain>
</file>

<file path=xl/sharedStrings.xml><?xml version="1.0" encoding="utf-8"?>
<sst xmlns="http://schemas.openxmlformats.org/spreadsheetml/2006/main" count="857" uniqueCount="341">
  <si>
    <t>Номенклатура продукции</t>
  </si>
  <si>
    <t>Наименование продукции</t>
  </si>
  <si>
    <t>Ед. изм.</t>
  </si>
  <si>
    <t>Цена реализации</t>
  </si>
  <si>
    <t>Без НДС</t>
  </si>
  <si>
    <t>НДС</t>
  </si>
  <si>
    <t>с НДС</t>
  </si>
  <si>
    <t>Итого:</t>
  </si>
  <si>
    <t>ПРОГНОЗ ОТЧЕТА О ФИНАНСОВЫХ РЕЗУЛЬТАТАХ</t>
  </si>
  <si>
    <t>Поквартально</t>
  </si>
  <si>
    <t>Наименование статьи</t>
  </si>
  <si>
    <t>Выручка</t>
  </si>
  <si>
    <t>Прибыль (убыток) от продаж</t>
  </si>
  <si>
    <t>Проценты к уплате</t>
  </si>
  <si>
    <t>Чистая прибыль (убыток)</t>
  </si>
  <si>
    <t>Валовая прибыль</t>
  </si>
  <si>
    <t>Себестоимость</t>
  </si>
  <si>
    <t>Коммерческие расходы</t>
  </si>
  <si>
    <t>Управленческие расходы</t>
  </si>
  <si>
    <t>Доходы от участия в других организациях</t>
  </si>
  <si>
    <t>Проценты к получению</t>
  </si>
  <si>
    <t>Прочие доходы</t>
  </si>
  <si>
    <t>Прочие расходы</t>
  </si>
  <si>
    <t>Налог на прибыль</t>
  </si>
  <si>
    <t>План продаж (выручка без НДС), тыс. рублей</t>
  </si>
  <si>
    <t>Прямые материальные затраты</t>
  </si>
  <si>
    <t>Накладные расходы</t>
  </si>
  <si>
    <t>Лизинговые платежи</t>
  </si>
  <si>
    <t>Амортизация</t>
  </si>
  <si>
    <t>Структура и калькуляция прямых материальных затрат на ед.продукции</t>
  </si>
  <si>
    <t>Наименование статьи затрат</t>
  </si>
  <si>
    <t xml:space="preserve">Доля ПМЗ в стоимости прочей продукции, % </t>
  </si>
  <si>
    <t>Расчет прямых материальных затрат (без НДС), тыс.рублей</t>
  </si>
  <si>
    <t>Производственные расходы</t>
  </si>
  <si>
    <t>Прочие производственные расходы</t>
  </si>
  <si>
    <t>Прочие управленческие расходы</t>
  </si>
  <si>
    <t>Основной и вспомогательный производственный персонал</t>
  </si>
  <si>
    <t>Коммерческий персонал</t>
  </si>
  <si>
    <t>Управленческий персонал</t>
  </si>
  <si>
    <t>Итого штатных единиц</t>
  </si>
  <si>
    <t>План затрат на оплату труда сотрудников</t>
  </si>
  <si>
    <t>Средняя з/п, рублей</t>
  </si>
  <si>
    <t>ФОТ+взносы</t>
  </si>
  <si>
    <t>Налоговые ставки</t>
  </si>
  <si>
    <t>Страховые взносы</t>
  </si>
  <si>
    <t>Ставка</t>
  </si>
  <si>
    <t>Налоги в себестоимости</t>
  </si>
  <si>
    <t>№ дата лизингового договора</t>
  </si>
  <si>
    <t>Дата финального платежа</t>
  </si>
  <si>
    <t>Поступление</t>
  </si>
  <si>
    <t>Погашение</t>
  </si>
  <si>
    <t>Проценты</t>
  </si>
  <si>
    <t>Остаток на начало периода</t>
  </si>
  <si>
    <t>Средняя задолженность</t>
  </si>
  <si>
    <t>Остаток на конец периода</t>
  </si>
  <si>
    <t>ОСНОВНЫЕ СРЕДСТВА</t>
  </si>
  <si>
    <t>Остаточная стоимость на начало периода</t>
  </si>
  <si>
    <t>Выбытие основных средств</t>
  </si>
  <si>
    <t>Остаточная стоимость на конец периода</t>
  </si>
  <si>
    <t>Прогнозируемые расчеты налогов</t>
  </si>
  <si>
    <t>Налог на имущество</t>
  </si>
  <si>
    <t>Транспортный налог</t>
  </si>
  <si>
    <t>Земельный налог</t>
  </si>
  <si>
    <t>Налог на добавленную стоимость</t>
  </si>
  <si>
    <t>ФОТ, тыс.рублей</t>
  </si>
  <si>
    <t>Сумма страховых взносов, тыс.рублей</t>
  </si>
  <si>
    <t>Налог на имущество, тыс.рублей</t>
  </si>
  <si>
    <t>Транспортный налог, тыс.рублей</t>
  </si>
  <si>
    <t>Земельный налог, тыс.рублей</t>
  </si>
  <si>
    <t>Итого налоги в себестоимости, тыс.рублей</t>
  </si>
  <si>
    <t>Прибыль до налогооблажения за квартал</t>
  </si>
  <si>
    <t>Прибыль до налогооблажения (накопл.итог)</t>
  </si>
  <si>
    <t>Расчетный налог</t>
  </si>
  <si>
    <t>Налог к уплате</t>
  </si>
  <si>
    <t>ОПЕРАЦИОННАЯ ДЕЯТЕЛЬНОСТЬ</t>
  </si>
  <si>
    <t>EBITDA</t>
  </si>
  <si>
    <t>Изменение СОК</t>
  </si>
  <si>
    <t>Полученный НДС от контрагентов</t>
  </si>
  <si>
    <t>Уплаченный НДС контрагентам</t>
  </si>
  <si>
    <t>Уплаченный НДС в бюджет</t>
  </si>
  <si>
    <t>ДП от операционной деятельности</t>
  </si>
  <si>
    <t>ИНВЕСТИЦИОННАЯ ДЕЯТЕЛЬНОСТЬ</t>
  </si>
  <si>
    <t>Капитальные вложения</t>
  </si>
  <si>
    <t>ДП от инвестиционной деятельности</t>
  </si>
  <si>
    <t>FCF до привлечения / погашения кредита</t>
  </si>
  <si>
    <t>ФИНАНСОВАЯ ДЕЯТЕЛЬНОСТЬ</t>
  </si>
  <si>
    <t>Погашение процентов/комиссии</t>
  </si>
  <si>
    <t>Погашение основной суммы долга</t>
  </si>
  <si>
    <t>ДП от финансовой деятельности</t>
  </si>
  <si>
    <t>FCFE</t>
  </si>
  <si>
    <t>Денежные средства на начало периода</t>
  </si>
  <si>
    <t>Денежные средства на конец периода</t>
  </si>
  <si>
    <t>CFADS</t>
  </si>
  <si>
    <t>Запасы</t>
  </si>
  <si>
    <t>кол-во дней</t>
  </si>
  <si>
    <t>Период оборачиваемости запасов</t>
  </si>
  <si>
    <t>Запасы на начало периода</t>
  </si>
  <si>
    <t>Запасы на конец периода</t>
  </si>
  <si>
    <t>Изменение запасов</t>
  </si>
  <si>
    <t>Дебиторская задолженность</t>
  </si>
  <si>
    <t>Период оборачиваемости ДЗ</t>
  </si>
  <si>
    <t>ДЗ на начало периода</t>
  </si>
  <si>
    <t>ДЗ на конец периода</t>
  </si>
  <si>
    <t>Изменение ДЗ</t>
  </si>
  <si>
    <t>Кредиторская задолженность</t>
  </si>
  <si>
    <t>Период оборачиваемости КЗ</t>
  </si>
  <si>
    <t>КЗ на начало периода</t>
  </si>
  <si>
    <t>КЗ на конец периода</t>
  </si>
  <si>
    <t>Изменение КЗ</t>
  </si>
  <si>
    <t>Изменение оборотного капитала</t>
  </si>
  <si>
    <t>ИЗМЕНЕНИЕ ОБОРОТНОГО КАПИТАЛА</t>
  </si>
  <si>
    <t xml:space="preserve">Полученный НДС от контрагентов </t>
  </si>
  <si>
    <t>Продукция</t>
  </si>
  <si>
    <t>ИТОГО</t>
  </si>
  <si>
    <t xml:space="preserve">Уплаченный НДС контрагентам </t>
  </si>
  <si>
    <t>Операционные затраты</t>
  </si>
  <si>
    <t xml:space="preserve">Уплаченный НДС в бюджет </t>
  </si>
  <si>
    <t>Остаток на начало НДС к возмещению</t>
  </si>
  <si>
    <t xml:space="preserve">Уплаченный НДС </t>
  </si>
  <si>
    <t xml:space="preserve">Полученный НДС </t>
  </si>
  <si>
    <t>Остаток на конец НДС к возмещению</t>
  </si>
  <si>
    <t>Привлечение кредитов и займов</t>
  </si>
  <si>
    <t>в т.ч. займ ФРП</t>
  </si>
  <si>
    <t>Актив</t>
  </si>
  <si>
    <t>Внеоборотные активы</t>
  </si>
  <si>
    <t>Основные средства</t>
  </si>
  <si>
    <t>Оборотные активы</t>
  </si>
  <si>
    <t>НДС по приобретенным ценностям</t>
  </si>
  <si>
    <t>Денежные средства</t>
  </si>
  <si>
    <t>Пассив</t>
  </si>
  <si>
    <t>Собственный капитал</t>
  </si>
  <si>
    <t>Уставный капитал</t>
  </si>
  <si>
    <t>Нераспределенная прибыль/убыток</t>
  </si>
  <si>
    <t>Обязательства</t>
  </si>
  <si>
    <t>Займы и кредиты</t>
  </si>
  <si>
    <t>Сходимость баланса</t>
  </si>
  <si>
    <t>DFCF накопленный</t>
  </si>
  <si>
    <t>DFCF</t>
  </si>
  <si>
    <t>Ставка дисконтирования</t>
  </si>
  <si>
    <t>Итоговый дисконт-фактор</t>
  </si>
  <si>
    <t>Дисконт-фактор в периоде</t>
  </si>
  <si>
    <t>FCF</t>
  </si>
  <si>
    <t>Допускается применение иной методики расчета ставки дисконтирования</t>
  </si>
  <si>
    <t>Премия за риск</t>
  </si>
  <si>
    <t>Базовая ставка дисконтирования</t>
  </si>
  <si>
    <t>Прогнозируемая ставка инфляции</t>
  </si>
  <si>
    <t>Ключевая ставка Банка России</t>
  </si>
  <si>
    <t>Вариант расчета ставки дисконтирования (Постановление Правительства РФ от 22 ноября 1997 г. N 1470)</t>
  </si>
  <si>
    <t>Чистая приведенная стоимость, NPV</t>
  </si>
  <si>
    <t>NPV на период прогнозирования</t>
  </si>
  <si>
    <t>Внутренняя норма доходности, IRR</t>
  </si>
  <si>
    <t>Индекс прибыльности</t>
  </si>
  <si>
    <t>Простой срок окупаемости проекта</t>
  </si>
  <si>
    <t>Дисконтированный срок окупаемости проекта</t>
  </si>
  <si>
    <t>FCF накопленный</t>
  </si>
  <si>
    <t>Простой срок окупаемости</t>
  </si>
  <si>
    <t>Дисконтированный срок окупаемости</t>
  </si>
  <si>
    <t>DFCF положительный</t>
  </si>
  <si>
    <t>DFCF отрицательный</t>
  </si>
  <si>
    <t>FCF проект</t>
  </si>
  <si>
    <t>FCF текущ + проект</t>
  </si>
  <si>
    <t>FCF текущ без проекта</t>
  </si>
  <si>
    <t>Поступления - всего</t>
  </si>
  <si>
    <t>Сальдо денежных потоков от финансовых операций</t>
  </si>
  <si>
    <t>Сальдо денежных потоков за отчетный период</t>
  </si>
  <si>
    <t>от продажи продукции, товаров, работ и услуг</t>
  </si>
  <si>
    <t>прочие поступления</t>
  </si>
  <si>
    <t>поставщикам (подрядчикам) за сырье, материалы, работы, услуги</t>
  </si>
  <si>
    <t>в связи с оплатой труда работников</t>
  </si>
  <si>
    <t>прочие платежи</t>
  </si>
  <si>
    <t>в том числе:</t>
  </si>
  <si>
    <t>арендных платежей, лицензионных платежей, роялти, 
комиссионных и иных аналогичных платежей</t>
  </si>
  <si>
    <t>от перепродажи финансовых вложений</t>
  </si>
  <si>
    <t>Платежи - всего</t>
  </si>
  <si>
    <t>процентов по долговым обязательствам</t>
  </si>
  <si>
    <t>налога на прибыль организаций</t>
  </si>
  <si>
    <t>Сальдо денежных потоков от текущих операций</t>
  </si>
  <si>
    <t>Денежные потоки от
инвестиционных операций</t>
  </si>
  <si>
    <t>от продажи внеоборотных активов (кроме финансовых вложений)</t>
  </si>
  <si>
    <t>от продажи акций других организаций (долей участия)</t>
  </si>
  <si>
    <t>от возврата предоставленных займов, от продажи долговых 
ценных бумаг (прав требования денежных средств к другим 
лицам)</t>
  </si>
  <si>
    <t>дивидендов, процентов по долговым финансовым вложениям и аналогичных поступлений от долевого участия в других организациях</t>
  </si>
  <si>
    <t>в связи с приобретением, созданием, модернизацией, реконструкцией и подготовкой к использованию внеоборотных активов</t>
  </si>
  <si>
    <t>в связи с приобретением акций других организаций (долей 
участия)</t>
  </si>
  <si>
    <t>в связи с приобретением долговых ценных бумаг (прав 
требования денежных средств к другим лицам), предоставление займов другим лицам</t>
  </si>
  <si>
    <t>процентов по долговым обязательствам, включаемым в стоимость инвестиционного актива</t>
  </si>
  <si>
    <t>Сальдо денежных потоков от инвестиционных операций</t>
  </si>
  <si>
    <t>Денежные потоки от
финансовых операций</t>
  </si>
  <si>
    <t>получение кредитов и займов</t>
  </si>
  <si>
    <t>денежных вкладов собственников (участников)</t>
  </si>
  <si>
    <t>от выпуска акций, увеличения долей участия</t>
  </si>
  <si>
    <t>от выпуска облигаций, векселей и других долговых ценных бумаг 
и др.</t>
  </si>
  <si>
    <t>собственникам (участникам) в связи с выкупом у них акций 
(долей участия) организации или их выходом из состава участников</t>
  </si>
  <si>
    <t>на уплату дивидендов и иных платежей по распределению
прибыли в пользу собственников (участников)</t>
  </si>
  <si>
    <t>в связи с погашением (выкупом) векселей и других долговых
ценных бумаг, возврат кредитов и займов</t>
  </si>
  <si>
    <t>Остаток денежных средств и денежных эквивалентов на начало отчетного периода</t>
  </si>
  <si>
    <t>Остаток денежных средств и денежных эквивалентов на конец отчетного периода</t>
  </si>
  <si>
    <t>Денежные потоки от
текущих операций</t>
  </si>
  <si>
    <t>NPV (тыс.руб.)</t>
  </si>
  <si>
    <t>IRR (%)</t>
  </si>
  <si>
    <t>PBP (лет)</t>
  </si>
  <si>
    <t>DPBP (лет)</t>
  </si>
  <si>
    <t>Прибыль (убыток) до налогообложения</t>
  </si>
  <si>
    <t>Расчет показателей проекта без учета текущей деятельности</t>
  </si>
  <si>
    <t>Расчет показателей проекта с учетом текущей деятельности</t>
  </si>
  <si>
    <t>лет</t>
  </si>
  <si>
    <t>DSCR</t>
  </si>
  <si>
    <t>Объем продаж</t>
  </si>
  <si>
    <t>ПРОГНОЗ ДВИЖЕНИЯ ДЕНЕЖНЫХ СРЕДСТВ</t>
  </si>
  <si>
    <t>ПРОГНОЗ ДВИЖЕНИЯ ДЕНЕЖНЫХ СРЕДСТВ (БЕЗ ПРОЕКТА)</t>
  </si>
  <si>
    <t>Цена реализации, рублей</t>
  </si>
  <si>
    <t>План продаж (количество единиц)</t>
  </si>
  <si>
    <t>План накладных затрат, тыс.рублей (без НДС)</t>
  </si>
  <si>
    <t>Итого в текущих ценах:</t>
  </si>
  <si>
    <t>Итого с учетом инфляции:</t>
  </si>
  <si>
    <t>ед.изм</t>
  </si>
  <si>
    <t>Цена без НДС, рублей</t>
  </si>
  <si>
    <t>НДС, рублей</t>
  </si>
  <si>
    <t>Цена с НДС, рублей</t>
  </si>
  <si>
    <t>Прочие коммерческие расходы</t>
  </si>
  <si>
    <t>Всего производственные расходы</t>
  </si>
  <si>
    <t>Всего коммерческие расходы</t>
  </si>
  <si>
    <t>Всего управленческие расходы</t>
  </si>
  <si>
    <t>Всего затраты на оплату труда, тыс. рублей</t>
  </si>
  <si>
    <t>ИТОГО ШТАТНЫХ ЕДИНИЦ</t>
  </si>
  <si>
    <t>Итого затрат в текущих ценах, тыс.рублей</t>
  </si>
  <si>
    <t>Итого затрат с учетом инфляции, тыс.рублей</t>
  </si>
  <si>
    <t>Займ ОФРП</t>
  </si>
  <si>
    <t>Прочие внеоборотные активы</t>
  </si>
  <si>
    <t>План продаж (количество единиц) для расчета sens</t>
  </si>
  <si>
    <t xml:space="preserve">Наименование </t>
  </si>
  <si>
    <t>Ставка дисконтирования без sens</t>
  </si>
  <si>
    <t>с учетом инфляции</t>
  </si>
  <si>
    <t>с учетом индексации</t>
  </si>
  <si>
    <t>Приобретение</t>
  </si>
  <si>
    <t>Остаточная стоимость внеоборотных активов на конец периода</t>
  </si>
  <si>
    <t>ВНЕОБОРОТНЫЕ АКТИВЫ</t>
  </si>
  <si>
    <t>ДРУГИЕ ВНЕОБОРОТНЫЕ АКТИВЫ</t>
  </si>
  <si>
    <t>Финансовые вложения</t>
  </si>
  <si>
    <t>Прочие оборотные активы</t>
  </si>
  <si>
    <t xml:space="preserve">Нормы затрат на 1 ед продукции, ед.изм. до запуска проекта </t>
  </si>
  <si>
    <t>Номенклатура основной продукции</t>
  </si>
  <si>
    <t>Итого</t>
  </si>
  <si>
    <t>План продаж (выручка без НДС)</t>
  </si>
  <si>
    <t>тыс.руб.</t>
  </si>
  <si>
    <t>Наименование затрат</t>
  </si>
  <si>
    <t>Наименование штатных единиц</t>
  </si>
  <si>
    <t>Условия привлекаемых кредитов и займов</t>
  </si>
  <si>
    <t>Кредитор</t>
  </si>
  <si>
    <t>Сумма</t>
  </si>
  <si>
    <t>Срок</t>
  </si>
  <si>
    <t>Заем 1</t>
  </si>
  <si>
    <t>Заем 2</t>
  </si>
  <si>
    <t>ОФРП</t>
  </si>
  <si>
    <t xml:space="preserve">Срок </t>
  </si>
  <si>
    <t>Капитальные затраты</t>
  </si>
  <si>
    <t>Нормы оборота</t>
  </si>
  <si>
    <t>Дни</t>
  </si>
  <si>
    <t>Показатели эффективности деятельности предприятия с учетом проекта</t>
  </si>
  <si>
    <t>Показатели эффективности проекта</t>
  </si>
  <si>
    <t>Прогноз баланса</t>
  </si>
  <si>
    <t>Прогноз движения денежных средств</t>
  </si>
  <si>
    <t>Прогноз финансовых результатов</t>
  </si>
  <si>
    <t>Наименование показателя</t>
  </si>
  <si>
    <t xml:space="preserve">
ФИНАНСОВАЯ МОДЕЛЬ. Расчеты, выводы и итоги.</t>
  </si>
  <si>
    <t>1 кв 24</t>
  </si>
  <si>
    <t>2 кв 24</t>
  </si>
  <si>
    <t>3 кв 24</t>
  </si>
  <si>
    <t>4 кв 24</t>
  </si>
  <si>
    <t>1 кв 25</t>
  </si>
  <si>
    <t>2 кв 25</t>
  </si>
  <si>
    <t>3 кв 25</t>
  </si>
  <si>
    <t>4 кв 25</t>
  </si>
  <si>
    <t>1 кв 26</t>
  </si>
  <si>
    <t>2 кв 26</t>
  </si>
  <si>
    <t>3 кв 26</t>
  </si>
  <si>
    <t>4 кв 26</t>
  </si>
  <si>
    <t>1 кв 27</t>
  </si>
  <si>
    <t>2 кв 27</t>
  </si>
  <si>
    <t>3 кв 27</t>
  </si>
  <si>
    <t>4 кв 27</t>
  </si>
  <si>
    <t>Должность подпись ФИО печать</t>
  </si>
  <si>
    <t>№ периода планирования</t>
  </si>
  <si>
    <t>Прочая продукция</t>
  </si>
  <si>
    <t xml:space="preserve">Нормы затрат на 1 ед продукции, ед.изм. после запуска проекта </t>
  </si>
  <si>
    <t>Сальдо операций с прочими внеоб.активами</t>
  </si>
  <si>
    <t>1 кв 28</t>
  </si>
  <si>
    <t>2 кв 28</t>
  </si>
  <si>
    <t>3 кв 28</t>
  </si>
  <si>
    <t>4 кв 28</t>
  </si>
  <si>
    <t>1 кв 29</t>
  </si>
  <si>
    <t>Выбытие/уменьшение стоимости</t>
  </si>
  <si>
    <t>Амортизация основных средств</t>
  </si>
  <si>
    <t xml:space="preserve">Нормы затрат на 1 еденицу продукции до запуска проекта, ед.изм. </t>
  </si>
  <si>
    <t xml:space="preserve">Нормы затрат на 1 единицу продукции после запуска проекта,  ед.изм. </t>
  </si>
  <si>
    <t>Период запуска проекта</t>
  </si>
  <si>
    <t>2 кв 29</t>
  </si>
  <si>
    <t>3 кв 29</t>
  </si>
  <si>
    <t>4 кв 29</t>
  </si>
  <si>
    <t>1 кв 30</t>
  </si>
  <si>
    <t>2 кв 30</t>
  </si>
  <si>
    <t>3 кв 30</t>
  </si>
  <si>
    <t>4 кв 30</t>
  </si>
  <si>
    <t>1 кв 31</t>
  </si>
  <si>
    <t>Изменяются ли нормы после запуска проекта</t>
  </si>
  <si>
    <t>да</t>
  </si>
  <si>
    <t>нет</t>
  </si>
  <si>
    <t xml:space="preserve">Если проект не предусматривает изменения состава и значений норм затрат, то заполняется только таблица "нормы затрат на 1 единицу продукции до запуска проекта". 
Если по итогам запуска проекта изменяется состав и значения норм затрат, то дополнительно заполняется таблица "нормы затрат на 1 единицу продукции". При этом необходимо в ячейке "Изменяются ли нормы после запуска проекта" указать "да", в ячейке период запуска проекта указать квартал запуска. </t>
  </si>
  <si>
    <t>Сырье</t>
  </si>
  <si>
    <t>тонна</t>
  </si>
  <si>
    <t>Пример 1. Для изготовления 1 тонны продукции необходимо 2 тонны сырья, 500 кв.м. материала, 100 квтч электроэнергии</t>
  </si>
  <si>
    <t>Материал</t>
  </si>
  <si>
    <t>кв.м.</t>
  </si>
  <si>
    <t>-</t>
  </si>
  <si>
    <t>Электроэнергия</t>
  </si>
  <si>
    <t>квтч</t>
  </si>
  <si>
    <t xml:space="preserve">Пример 2. В текущем производстве для изготовления 1 тонны продукции необходимо 2 тонны сырья, 500 кв.м. материала, 100 квтч электроэнергии. После запуска проекта для изготовления 1 тонны продукции необходимо 1,5 тонны сырья, 700 кв.м. материала, 50 квтч электроэнергии. </t>
  </si>
  <si>
    <t>2 кв 31</t>
  </si>
  <si>
    <t xml:space="preserve">Ранее понесенные инвестиционные затрарты в рамках Проекта </t>
  </si>
  <si>
    <t>Режим анализа</t>
  </si>
  <si>
    <t>Текущая деятельность + Проект</t>
  </si>
  <si>
    <t>Проект без текущей деятельности</t>
  </si>
  <si>
    <t>АНАЛИЗ ЧУВСТВИТЕЛЬНОСТИ</t>
  </si>
  <si>
    <t>Сальдо прочих финансовых операций</t>
  </si>
  <si>
    <t>Кредиты и займы, тыс. руб.</t>
  </si>
  <si>
    <t>Лизинговые договоры, тыс. руб.</t>
  </si>
  <si>
    <t>тыс. руб.</t>
  </si>
  <si>
    <t>ПРОГНОЗ БАЛАНСА, тыс. руб.</t>
  </si>
  <si>
    <t>3 кв 31</t>
  </si>
  <si>
    <t>4 кв 31</t>
  </si>
  <si>
    <t>1 кв 32</t>
  </si>
  <si>
    <t>2 кв 32</t>
  </si>
  <si>
    <t xml:space="preserve"> </t>
  </si>
  <si>
    <t>4 кв 2024</t>
  </si>
  <si>
    <t>4 кв 2025</t>
  </si>
  <si>
    <t>4 кв 2026</t>
  </si>
  <si>
    <t>4 кв 2027</t>
  </si>
  <si>
    <t>4 кв 2028</t>
  </si>
  <si>
    <t>3 кв 32</t>
  </si>
  <si>
    <t>4 кв 32</t>
  </si>
  <si>
    <t xml:space="preserve">Нормы затрат на 1 единицу продукции до запуска проекта, ед.изм.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</si>
</sst>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0"/>
    <numFmt numFmtId="165" formatCode="_(* #,##0_);_(* \(#,##0\);_(* &quot;-&quot;??_);_(@_)"/>
    <numFmt numFmtId="166" formatCode="#,##0.0"/>
    <numFmt numFmtId="167" formatCode="0.0"/>
    <numFmt numFmtId="168" formatCode="0.00000%"/>
    <numFmt numFmtId="169" formatCode="0.0%"/>
  </numFmts>
  <fonts count="4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 Cyr"/>
      <charset val="204"/>
    </font>
    <font>
      <b/>
      <sz val="9"/>
      <color theme="1"/>
      <name val="Calibri"/>
      <family val="2"/>
      <charset val="204"/>
      <scheme val="minor"/>
    </font>
    <font>
      <b/>
      <sz val="10"/>
      <color theme="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b/>
      <i/>
      <sz val="8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b/>
      <sz val="9"/>
      <color theme="4" tint="0.59999389629810485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sz val="11"/>
      <color theme="0" tint="-4.9989318521683403E-2"/>
      <name val="Calibri"/>
      <family val="2"/>
      <charset val="204"/>
      <scheme val="minor"/>
    </font>
    <font>
      <b/>
      <i/>
      <sz val="9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0" tint="-0.1499984740745262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b/>
      <i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i/>
      <sz val="8"/>
      <color theme="0"/>
      <name val="Calibri"/>
      <family val="2"/>
      <charset val="204"/>
      <scheme val="minor"/>
    </font>
    <font>
      <sz val="11"/>
      <color theme="0" tint="-0.249977111117893"/>
      <name val="Calibri"/>
      <family val="2"/>
      <charset val="204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-0.249977111117893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 tint="0.34998626667073579"/>
      </left>
      <right/>
      <top style="thin">
        <color indexed="64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indexed="64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indexed="64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503">
    <xf numFmtId="0" fontId="0" fillId="0" borderId="0" xfId="0"/>
    <xf numFmtId="0" fontId="0" fillId="0" borderId="1" xfId="0" applyBorder="1"/>
    <xf numFmtId="0" fontId="3" fillId="0" borderId="1" xfId="0" applyFont="1" applyBorder="1"/>
    <xf numFmtId="0" fontId="1" fillId="0" borderId="0" xfId="0" applyFont="1"/>
    <xf numFmtId="0" fontId="5" fillId="3" borderId="0" xfId="0" applyFont="1" applyFill="1"/>
    <xf numFmtId="0" fontId="1" fillId="3" borderId="0" xfId="0" applyFont="1" applyFill="1"/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4" borderId="9" xfId="0" applyFont="1" applyFill="1" applyBorder="1"/>
    <xf numFmtId="0" fontId="4" fillId="2" borderId="4" xfId="0" applyFont="1" applyFill="1" applyBorder="1" applyAlignment="1">
      <alignment horizontal="center" vertical="center"/>
    </xf>
    <xf numFmtId="3" fontId="0" fillId="5" borderId="1" xfId="0" applyNumberFormat="1" applyFill="1" applyBorder="1"/>
    <xf numFmtId="0" fontId="6" fillId="0" borderId="0" xfId="0" applyFont="1"/>
    <xf numFmtId="0" fontId="9" fillId="6" borderId="1" xfId="0" applyFont="1" applyFill="1" applyBorder="1" applyAlignment="1">
      <alignment horizontal="center" vertical="center"/>
    </xf>
    <xf numFmtId="0" fontId="6" fillId="5" borderId="1" xfId="0" applyFont="1" applyFill="1" applyBorder="1"/>
    <xf numFmtId="3" fontId="6" fillId="5" borderId="1" xfId="0" applyNumberFormat="1" applyFont="1" applyFill="1" applyBorder="1"/>
    <xf numFmtId="3" fontId="3" fillId="0" borderId="1" xfId="0" applyNumberFormat="1" applyFont="1" applyBorder="1" applyAlignment="1">
      <alignment vertical="center"/>
    </xf>
    <xf numFmtId="0" fontId="9" fillId="0" borderId="1" xfId="0" applyFont="1" applyBorder="1"/>
    <xf numFmtId="3" fontId="9" fillId="0" borderId="1" xfId="0" applyNumberFormat="1" applyFont="1" applyBorder="1" applyAlignment="1">
      <alignment vertical="center"/>
    </xf>
    <xf numFmtId="3" fontId="3" fillId="5" borderId="1" xfId="0" applyNumberFormat="1" applyFont="1" applyFill="1" applyBorder="1" applyAlignment="1">
      <alignment vertical="center"/>
    </xf>
    <xf numFmtId="0" fontId="3" fillId="5" borderId="1" xfId="0" applyFont="1" applyFill="1" applyBorder="1"/>
    <xf numFmtId="0" fontId="3" fillId="0" borderId="0" xfId="0" applyFont="1"/>
    <xf numFmtId="0" fontId="9" fillId="0" borderId="0" xfId="0" applyFont="1"/>
    <xf numFmtId="3" fontId="3" fillId="5" borderId="1" xfId="0" applyNumberFormat="1" applyFont="1" applyFill="1" applyBorder="1"/>
    <xf numFmtId="0" fontId="9" fillId="0" borderId="1" xfId="0" applyFont="1" applyBorder="1" applyAlignment="1">
      <alignment horizontal="center"/>
    </xf>
    <xf numFmtId="3" fontId="9" fillId="0" borderId="1" xfId="0" applyNumberFormat="1" applyFont="1" applyBorder="1"/>
    <xf numFmtId="3" fontId="3" fillId="0" borderId="1" xfId="0" applyNumberFormat="1" applyFont="1" applyBorder="1"/>
    <xf numFmtId="0" fontId="3" fillId="5" borderId="9" xfId="0" applyFont="1" applyFill="1" applyBorder="1"/>
    <xf numFmtId="9" fontId="3" fillId="5" borderId="1" xfId="0" applyNumberFormat="1" applyFont="1" applyFill="1" applyBorder="1"/>
    <xf numFmtId="3" fontId="9" fillId="5" borderId="1" xfId="0" applyNumberFormat="1" applyFont="1" applyFill="1" applyBorder="1" applyAlignment="1">
      <alignment vertical="center"/>
    </xf>
    <xf numFmtId="3" fontId="0" fillId="0" borderId="1" xfId="0" applyNumberFormat="1" applyBorder="1"/>
    <xf numFmtId="0" fontId="1" fillId="0" borderId="1" xfId="0" applyFont="1" applyBorder="1"/>
    <xf numFmtId="0" fontId="11" fillId="6" borderId="1" xfId="0" applyFont="1" applyFill="1" applyBorder="1" applyAlignment="1">
      <alignment horizontal="center" vertical="center"/>
    </xf>
    <xf numFmtId="0" fontId="12" fillId="0" borderId="1" xfId="1" applyFont="1" applyBorder="1"/>
    <xf numFmtId="0" fontId="11" fillId="0" borderId="1" xfId="1" applyFont="1" applyBorder="1"/>
    <xf numFmtId="0" fontId="11" fillId="0" borderId="1" xfId="1" applyFont="1" applyBorder="1" applyAlignment="1">
      <alignment vertical="center"/>
    </xf>
    <xf numFmtId="0" fontId="13" fillId="0" borderId="0" xfId="0" applyFont="1"/>
    <xf numFmtId="0" fontId="14" fillId="0" borderId="0" xfId="0" applyFont="1"/>
    <xf numFmtId="0" fontId="4" fillId="2" borderId="16" xfId="0" applyFont="1" applyFill="1" applyBorder="1"/>
    <xf numFmtId="0" fontId="3" fillId="5" borderId="11" xfId="0" applyFont="1" applyFill="1" applyBorder="1"/>
    <xf numFmtId="3" fontId="9" fillId="8" borderId="1" xfId="0" applyNumberFormat="1" applyFont="1" applyFill="1" applyBorder="1"/>
    <xf numFmtId="0" fontId="9" fillId="9" borderId="1" xfId="0" applyFont="1" applyFill="1" applyBorder="1"/>
    <xf numFmtId="3" fontId="9" fillId="9" borderId="1" xfId="0" applyNumberFormat="1" applyFont="1" applyFill="1" applyBorder="1"/>
    <xf numFmtId="0" fontId="15" fillId="0" borderId="0" xfId="0" applyFont="1"/>
    <xf numFmtId="0" fontId="1" fillId="8" borderId="1" xfId="0" applyFont="1" applyFill="1" applyBorder="1"/>
    <xf numFmtId="3" fontId="1" fillId="8" borderId="1" xfId="0" applyNumberFormat="1" applyFont="1" applyFill="1" applyBorder="1"/>
    <xf numFmtId="3" fontId="1" fillId="0" borderId="1" xfId="0" applyNumberFormat="1" applyFont="1" applyBorder="1"/>
    <xf numFmtId="10" fontId="1" fillId="10" borderId="1" xfId="0" applyNumberFormat="1" applyFont="1" applyFill="1" applyBorder="1"/>
    <xf numFmtId="9" fontId="0" fillId="5" borderId="1" xfId="0" applyNumberFormat="1" applyFill="1" applyBorder="1"/>
    <xf numFmtId="10" fontId="0" fillId="0" borderId="1" xfId="0" applyNumberFormat="1" applyBorder="1"/>
    <xf numFmtId="0" fontId="0" fillId="10" borderId="0" xfId="0" applyFill="1"/>
    <xf numFmtId="164" fontId="3" fillId="0" borderId="1" xfId="0" applyNumberFormat="1" applyFont="1" applyBorder="1"/>
    <xf numFmtId="10" fontId="3" fillId="0" borderId="1" xfId="0" applyNumberFormat="1" applyFont="1" applyBorder="1"/>
    <xf numFmtId="165" fontId="9" fillId="0" borderId="1" xfId="0" applyNumberFormat="1" applyFont="1" applyBorder="1"/>
    <xf numFmtId="165" fontId="3" fillId="0" borderId="1" xfId="0" applyNumberFormat="1" applyFont="1" applyBorder="1"/>
    <xf numFmtId="0" fontId="0" fillId="3" borderId="0" xfId="0" applyFill="1"/>
    <xf numFmtId="0" fontId="9" fillId="3" borderId="1" xfId="0" applyFont="1" applyFill="1" applyBorder="1"/>
    <xf numFmtId="0" fontId="9" fillId="7" borderId="1" xfId="0" applyFont="1" applyFill="1" applyBorder="1"/>
    <xf numFmtId="0" fontId="9" fillId="11" borderId="1" xfId="0" applyFont="1" applyFill="1" applyBorder="1"/>
    <xf numFmtId="3" fontId="12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5" fontId="9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0" fontId="9" fillId="4" borderId="9" xfId="0" applyFont="1" applyFill="1" applyBorder="1"/>
    <xf numFmtId="0" fontId="16" fillId="0" borderId="1" xfId="0" applyFont="1" applyBorder="1"/>
    <xf numFmtId="3" fontId="16" fillId="0" borderId="1" xfId="0" applyNumberFormat="1" applyFont="1" applyBorder="1"/>
    <xf numFmtId="3" fontId="9" fillId="11" borderId="1" xfId="0" applyNumberFormat="1" applyFont="1" applyFill="1" applyBorder="1"/>
    <xf numFmtId="0" fontId="9" fillId="12" borderId="1" xfId="0" applyFont="1" applyFill="1" applyBorder="1"/>
    <xf numFmtId="165" fontId="9" fillId="12" borderId="1" xfId="0" applyNumberFormat="1" applyFont="1" applyFill="1" applyBorder="1"/>
    <xf numFmtId="9" fontId="9" fillId="12" borderId="1" xfId="0" applyNumberFormat="1" applyFont="1" applyFill="1" applyBorder="1"/>
    <xf numFmtId="166" fontId="9" fillId="12" borderId="1" xfId="0" applyNumberFormat="1" applyFont="1" applyFill="1" applyBorder="1"/>
    <xf numFmtId="165" fontId="9" fillId="12" borderId="1" xfId="0" applyNumberFormat="1" applyFont="1" applyFill="1" applyBorder="1" applyAlignment="1">
      <alignment horizontal="right" vertical="center"/>
    </xf>
    <xf numFmtId="9" fontId="9" fillId="12" borderId="1" xfId="0" applyNumberFormat="1" applyFont="1" applyFill="1" applyBorder="1" applyAlignment="1">
      <alignment horizontal="right" vertical="center"/>
    </xf>
    <xf numFmtId="166" fontId="9" fillId="12" borderId="1" xfId="0" applyNumberFormat="1" applyFont="1" applyFill="1" applyBorder="1" applyAlignment="1">
      <alignment horizontal="right" vertical="center"/>
    </xf>
    <xf numFmtId="0" fontId="3" fillId="5" borderId="15" xfId="0" applyFont="1" applyFill="1" applyBorder="1"/>
    <xf numFmtId="3" fontId="3" fillId="0" borderId="15" xfId="0" applyNumberFormat="1" applyFont="1" applyBorder="1"/>
    <xf numFmtId="3" fontId="3" fillId="5" borderId="11" xfId="0" applyNumberFormat="1" applyFont="1" applyFill="1" applyBorder="1"/>
    <xf numFmtId="3" fontId="3" fillId="0" borderId="9" xfId="0" applyNumberFormat="1" applyFont="1" applyBorder="1" applyAlignment="1">
      <alignment vertical="center"/>
    </xf>
    <xf numFmtId="3" fontId="9" fillId="4" borderId="9" xfId="0" applyNumberFormat="1" applyFont="1" applyFill="1" applyBorder="1"/>
    <xf numFmtId="0" fontId="17" fillId="7" borderId="0" xfId="0" applyFont="1" applyFill="1"/>
    <xf numFmtId="0" fontId="17" fillId="7" borderId="1" xfId="0" applyFont="1" applyFill="1" applyBorder="1"/>
    <xf numFmtId="3" fontId="18" fillId="7" borderId="1" xfId="0" applyNumberFormat="1" applyFont="1" applyFill="1" applyBorder="1"/>
    <xf numFmtId="3" fontId="17" fillId="14" borderId="1" xfId="0" applyNumberFormat="1" applyFont="1" applyFill="1" applyBorder="1"/>
    <xf numFmtId="10" fontId="18" fillId="7" borderId="1" xfId="0" applyNumberFormat="1" applyFont="1" applyFill="1" applyBorder="1"/>
    <xf numFmtId="1" fontId="18" fillId="7" borderId="1" xfId="0" applyNumberFormat="1" applyFont="1" applyFill="1" applyBorder="1"/>
    <xf numFmtId="167" fontId="18" fillId="7" borderId="1" xfId="0" applyNumberFormat="1" applyFont="1" applyFill="1" applyBorder="1"/>
    <xf numFmtId="167" fontId="17" fillId="14" borderId="1" xfId="0" applyNumberFormat="1" applyFont="1" applyFill="1" applyBorder="1"/>
    <xf numFmtId="4" fontId="18" fillId="7" borderId="1" xfId="0" applyNumberFormat="1" applyFont="1" applyFill="1" applyBorder="1"/>
    <xf numFmtId="4" fontId="17" fillId="14" borderId="1" xfId="0" applyNumberFormat="1" applyFont="1" applyFill="1" applyBorder="1"/>
    <xf numFmtId="0" fontId="18" fillId="7" borderId="1" xfId="0" applyFont="1" applyFill="1" applyBorder="1"/>
    <xf numFmtId="166" fontId="18" fillId="7" borderId="1" xfId="0" applyNumberFormat="1" applyFont="1" applyFill="1" applyBorder="1"/>
    <xf numFmtId="10" fontId="18" fillId="13" borderId="1" xfId="0" applyNumberFormat="1" applyFont="1" applyFill="1" applyBorder="1"/>
    <xf numFmtId="10" fontId="17" fillId="13" borderId="1" xfId="0" applyNumberFormat="1" applyFont="1" applyFill="1" applyBorder="1"/>
    <xf numFmtId="3" fontId="1" fillId="8" borderId="15" xfId="0" applyNumberFormat="1" applyFont="1" applyFill="1" applyBorder="1"/>
    <xf numFmtId="3" fontId="1" fillId="8" borderId="11" xfId="0" applyNumberFormat="1" applyFont="1" applyFill="1" applyBorder="1"/>
    <xf numFmtId="14" fontId="4" fillId="2" borderId="16" xfId="0" applyNumberFormat="1" applyFont="1" applyFill="1" applyBorder="1" applyAlignment="1">
      <alignment horizontal="center" vertical="center"/>
    </xf>
    <xf numFmtId="0" fontId="1" fillId="8" borderId="15" xfId="0" applyFont="1" applyFill="1" applyBorder="1"/>
    <xf numFmtId="0" fontId="20" fillId="0" borderId="1" xfId="1" applyFont="1" applyBorder="1"/>
    <xf numFmtId="0" fontId="9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9" fillId="3" borderId="1" xfId="0" applyFont="1" applyFill="1" applyBorder="1" applyAlignment="1">
      <alignment wrapText="1"/>
    </xf>
    <xf numFmtId="0" fontId="9" fillId="0" borderId="1" xfId="0" applyFont="1" applyBorder="1" applyAlignment="1">
      <alignment horizontal="center" wrapText="1"/>
    </xf>
    <xf numFmtId="0" fontId="9" fillId="7" borderId="1" xfId="0" applyFont="1" applyFill="1" applyBorder="1" applyAlignment="1">
      <alignment wrapText="1"/>
    </xf>
    <xf numFmtId="0" fontId="9" fillId="10" borderId="1" xfId="0" applyFont="1" applyFill="1" applyBorder="1" applyAlignment="1">
      <alignment wrapText="1"/>
    </xf>
    <xf numFmtId="0" fontId="3" fillId="10" borderId="1" xfId="0" applyFont="1" applyFill="1" applyBorder="1" applyAlignment="1">
      <alignment wrapText="1"/>
    </xf>
    <xf numFmtId="14" fontId="3" fillId="5" borderId="9" xfId="0" applyNumberFormat="1" applyFont="1" applyFill="1" applyBorder="1"/>
    <xf numFmtId="14" fontId="3" fillId="5" borderId="9" xfId="0" applyNumberFormat="1" applyFont="1" applyFill="1" applyBorder="1" applyAlignment="1">
      <alignment horizontal="right"/>
    </xf>
    <xf numFmtId="4" fontId="3" fillId="5" borderId="9" xfId="0" applyNumberFormat="1" applyFont="1" applyFill="1" applyBorder="1" applyAlignment="1">
      <alignment horizontal="right" vertical="center"/>
    </xf>
    <xf numFmtId="4" fontId="3" fillId="5" borderId="9" xfId="0" applyNumberFormat="1" applyFont="1" applyFill="1" applyBorder="1" applyAlignment="1">
      <alignment horizontal="right"/>
    </xf>
    <xf numFmtId="4" fontId="9" fillId="4" borderId="9" xfId="0" applyNumberFormat="1" applyFont="1" applyFill="1" applyBorder="1"/>
    <xf numFmtId="1" fontId="9" fillId="0" borderId="1" xfId="0" applyNumberFormat="1" applyFont="1" applyBorder="1"/>
    <xf numFmtId="1" fontId="9" fillId="3" borderId="1" xfId="0" applyNumberFormat="1" applyFont="1" applyFill="1" applyBorder="1"/>
    <xf numFmtId="1" fontId="3" fillId="10" borderId="1" xfId="0" applyNumberFormat="1" applyFont="1" applyFill="1" applyBorder="1"/>
    <xf numFmtId="1" fontId="3" fillId="0" borderId="15" xfId="0" applyNumberFormat="1" applyFont="1" applyBorder="1"/>
    <xf numFmtId="0" fontId="21" fillId="5" borderId="1" xfId="0" applyFont="1" applyFill="1" applyBorder="1"/>
    <xf numFmtId="0" fontId="4" fillId="2" borderId="1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9" fillId="12" borderId="9" xfId="0" applyFont="1" applyFill="1" applyBorder="1"/>
    <xf numFmtId="3" fontId="9" fillId="12" borderId="9" xfId="0" applyNumberFormat="1" applyFont="1" applyFill="1" applyBorder="1" applyAlignment="1">
      <alignment vertical="center"/>
    </xf>
    <xf numFmtId="0" fontId="10" fillId="2" borderId="24" xfId="0" applyFont="1" applyFill="1" applyBorder="1"/>
    <xf numFmtId="9" fontId="22" fillId="5" borderId="25" xfId="0" applyNumberFormat="1" applyFont="1" applyFill="1" applyBorder="1"/>
    <xf numFmtId="0" fontId="23" fillId="0" borderId="1" xfId="0" applyFont="1" applyBorder="1"/>
    <xf numFmtId="10" fontId="3" fillId="5" borderId="1" xfId="0" applyNumberFormat="1" applyFont="1" applyFill="1" applyBorder="1"/>
    <xf numFmtId="0" fontId="24" fillId="16" borderId="0" xfId="0" applyFont="1" applyFill="1" applyAlignment="1">
      <alignment horizontal="center" vertical="center"/>
    </xf>
    <xf numFmtId="10" fontId="3" fillId="10" borderId="1" xfId="0" applyNumberFormat="1" applyFont="1" applyFill="1" applyBorder="1" applyAlignment="1">
      <alignment horizontal="right"/>
    </xf>
    <xf numFmtId="0" fontId="3" fillId="0" borderId="11" xfId="0" applyFont="1" applyBorder="1"/>
    <xf numFmtId="0" fontId="3" fillId="0" borderId="15" xfId="0" applyFont="1" applyBorder="1"/>
    <xf numFmtId="3" fontId="9" fillId="10" borderId="1" xfId="0" applyNumberFormat="1" applyFont="1" applyFill="1" applyBorder="1"/>
    <xf numFmtId="0" fontId="0" fillId="14" borderId="0" xfId="0" applyFill="1"/>
    <xf numFmtId="0" fontId="18" fillId="14" borderId="0" xfId="0" applyFont="1" applyFill="1"/>
    <xf numFmtId="9" fontId="17" fillId="17" borderId="28" xfId="0" applyNumberFormat="1" applyFont="1" applyFill="1" applyBorder="1"/>
    <xf numFmtId="9" fontId="18" fillId="14" borderId="0" xfId="0" applyNumberFormat="1" applyFont="1" applyFill="1"/>
    <xf numFmtId="9" fontId="17" fillId="14" borderId="0" xfId="0" applyNumberFormat="1" applyFont="1" applyFill="1"/>
    <xf numFmtId="9" fontId="17" fillId="7" borderId="1" xfId="0" applyNumberFormat="1" applyFont="1" applyFill="1" applyBorder="1"/>
    <xf numFmtId="0" fontId="18" fillId="7" borderId="0" xfId="0" applyFont="1" applyFill="1"/>
    <xf numFmtId="9" fontId="17" fillId="17" borderId="0" xfId="0" applyNumberFormat="1" applyFont="1" applyFill="1"/>
    <xf numFmtId="4" fontId="18" fillId="7" borderId="0" xfId="0" applyNumberFormat="1" applyFont="1" applyFill="1"/>
    <xf numFmtId="4" fontId="17" fillId="7" borderId="0" xfId="0" applyNumberFormat="1" applyFont="1" applyFill="1"/>
    <xf numFmtId="10" fontId="17" fillId="17" borderId="0" xfId="0" applyNumberFormat="1" applyFont="1" applyFill="1"/>
    <xf numFmtId="10" fontId="0" fillId="5" borderId="1" xfId="0" applyNumberFormat="1" applyFill="1" applyBorder="1"/>
    <xf numFmtId="9" fontId="18" fillId="5" borderId="1" xfId="0" applyNumberFormat="1" applyFont="1" applyFill="1" applyBorder="1"/>
    <xf numFmtId="169" fontId="18" fillId="7" borderId="1" xfId="0" applyNumberFormat="1" applyFont="1" applyFill="1" applyBorder="1"/>
    <xf numFmtId="169" fontId="17" fillId="14" borderId="1" xfId="0" applyNumberFormat="1" applyFont="1" applyFill="1" applyBorder="1"/>
    <xf numFmtId="169" fontId="18" fillId="14" borderId="1" xfId="0" applyNumberFormat="1" applyFont="1" applyFill="1" applyBorder="1"/>
    <xf numFmtId="9" fontId="17" fillId="13" borderId="1" xfId="0" applyNumberFormat="1" applyFont="1" applyFill="1" applyBorder="1"/>
    <xf numFmtId="0" fontId="14" fillId="0" borderId="1" xfId="0" applyFont="1" applyBorder="1"/>
    <xf numFmtId="0" fontId="14" fillId="0" borderId="1" xfId="0" applyFont="1" applyBorder="1" applyAlignment="1">
      <alignment horizontal="right"/>
    </xf>
    <xf numFmtId="3" fontId="14" fillId="4" borderId="9" xfId="0" applyNumberFormat="1" applyFont="1" applyFill="1" applyBorder="1" applyAlignment="1">
      <alignment horizontal="right"/>
    </xf>
    <xf numFmtId="0" fontId="14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3" fillId="0" borderId="1" xfId="0" applyFont="1" applyBorder="1"/>
    <xf numFmtId="3" fontId="3" fillId="5" borderId="32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0" fillId="15" borderId="1" xfId="0" applyFont="1" applyFill="1" applyBorder="1" applyAlignment="1">
      <alignment wrapText="1"/>
    </xf>
    <xf numFmtId="3" fontId="9" fillId="12" borderId="9" xfId="0" applyNumberFormat="1" applyFont="1" applyFill="1" applyBorder="1"/>
    <xf numFmtId="3" fontId="3" fillId="0" borderId="20" xfId="0" applyNumberFormat="1" applyFont="1" applyBorder="1" applyAlignment="1">
      <alignment vertical="center"/>
    </xf>
    <xf numFmtId="0" fontId="6" fillId="0" borderId="1" xfId="0" applyFont="1" applyBorder="1"/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/>
    </xf>
    <xf numFmtId="3" fontId="6" fillId="0" borderId="1" xfId="0" applyNumberFormat="1" applyFont="1" applyBorder="1"/>
    <xf numFmtId="0" fontId="19" fillId="0" borderId="1" xfId="0" applyFont="1" applyBorder="1" applyAlignment="1">
      <alignment wrapText="1"/>
    </xf>
    <xf numFmtId="0" fontId="19" fillId="0" borderId="0" xfId="0" applyFont="1"/>
    <xf numFmtId="3" fontId="19" fillId="0" borderId="1" xfId="0" applyNumberFormat="1" applyFont="1" applyBorder="1"/>
    <xf numFmtId="0" fontId="3" fillId="0" borderId="20" xfId="0" applyFont="1" applyBorder="1"/>
    <xf numFmtId="0" fontId="0" fillId="7" borderId="0" xfId="0" applyFill="1"/>
    <xf numFmtId="0" fontId="26" fillId="7" borderId="0" xfId="0" applyFont="1" applyFill="1"/>
    <xf numFmtId="0" fontId="25" fillId="7" borderId="0" xfId="0" applyFont="1" applyFill="1"/>
    <xf numFmtId="0" fontId="26" fillId="7" borderId="2" xfId="0" applyFont="1" applyFill="1" applyBorder="1"/>
    <xf numFmtId="0" fontId="11" fillId="7" borderId="1" xfId="0" applyFont="1" applyFill="1" applyBorder="1" applyAlignment="1">
      <alignment horizontal="center" vertical="center"/>
    </xf>
    <xf numFmtId="3" fontId="12" fillId="7" borderId="1" xfId="0" applyNumberFormat="1" applyFont="1" applyFill="1" applyBorder="1" applyAlignment="1">
      <alignment horizontal="center" vertical="center"/>
    </xf>
    <xf numFmtId="0" fontId="0" fillId="7" borderId="2" xfId="0" applyFill="1" applyBorder="1"/>
    <xf numFmtId="0" fontId="2" fillId="7" borderId="0" xfId="0" applyFont="1" applyFill="1"/>
    <xf numFmtId="0" fontId="1" fillId="7" borderId="0" xfId="0" applyFont="1" applyFill="1"/>
    <xf numFmtId="0" fontId="14" fillId="7" borderId="0" xfId="0" applyFont="1" applyFill="1" applyAlignment="1">
      <alignment horizontal="right"/>
    </xf>
    <xf numFmtId="0" fontId="3" fillId="7" borderId="0" xfId="0" applyFont="1" applyFill="1"/>
    <xf numFmtId="0" fontId="13" fillId="7" borderId="0" xfId="0" applyFont="1" applyFill="1" applyAlignment="1">
      <alignment horizontal="right"/>
    </xf>
    <xf numFmtId="0" fontId="13" fillId="7" borderId="0" xfId="0" applyFont="1" applyFill="1"/>
    <xf numFmtId="0" fontId="15" fillId="7" borderId="0" xfId="0" applyFont="1" applyFill="1"/>
    <xf numFmtId="0" fontId="0" fillId="7" borderId="12" xfId="0" applyFill="1" applyBorder="1"/>
    <xf numFmtId="0" fontId="0" fillId="7" borderId="4" xfId="0" applyFill="1" applyBorder="1"/>
    <xf numFmtId="0" fontId="27" fillId="7" borderId="0" xfId="0" applyFont="1" applyFill="1"/>
    <xf numFmtId="1" fontId="0" fillId="7" borderId="0" xfId="0" applyNumberFormat="1" applyFill="1"/>
    <xf numFmtId="0" fontId="6" fillId="7" borderId="0" xfId="0" applyFont="1" applyFill="1"/>
    <xf numFmtId="0" fontId="19" fillId="7" borderId="0" xfId="0" applyFont="1" applyFill="1"/>
    <xf numFmtId="3" fontId="0" fillId="7" borderId="0" xfId="0" applyNumberFormat="1" applyFill="1"/>
    <xf numFmtId="0" fontId="0" fillId="7" borderId="0" xfId="0" applyFill="1" applyAlignment="1">
      <alignment horizontal="center"/>
    </xf>
    <xf numFmtId="0" fontId="19" fillId="7" borderId="0" xfId="0" applyFont="1" applyFill="1" applyAlignment="1">
      <alignment vertical="center"/>
    </xf>
    <xf numFmtId="0" fontId="9" fillId="7" borderId="0" xfId="0" applyFont="1" applyFill="1" applyAlignment="1">
      <alignment vertical="center"/>
    </xf>
    <xf numFmtId="0" fontId="9" fillId="7" borderId="0" xfId="0" applyFont="1" applyFill="1"/>
    <xf numFmtId="0" fontId="14" fillId="7" borderId="0" xfId="0" applyFont="1" applyFill="1"/>
    <xf numFmtId="0" fontId="3" fillId="7" borderId="0" xfId="0" applyFont="1" applyFill="1" applyAlignment="1">
      <alignment vertical="center"/>
    </xf>
    <xf numFmtId="168" fontId="0" fillId="7" borderId="0" xfId="0" applyNumberFormat="1" applyFill="1"/>
    <xf numFmtId="164" fontId="3" fillId="7" borderId="0" xfId="0" applyNumberFormat="1" applyFont="1" applyFill="1"/>
    <xf numFmtId="10" fontId="0" fillId="7" borderId="0" xfId="0" applyNumberFormat="1" applyFill="1"/>
    <xf numFmtId="4" fontId="0" fillId="7" borderId="0" xfId="0" applyNumberFormat="1" applyFill="1"/>
    <xf numFmtId="0" fontId="21" fillId="5" borderId="1" xfId="0" applyFont="1" applyFill="1" applyBorder="1" applyAlignment="1">
      <alignment wrapText="1"/>
    </xf>
    <xf numFmtId="169" fontId="3" fillId="5" borderId="1" xfId="0" applyNumberFormat="1" applyFont="1" applyFill="1" applyBorder="1"/>
    <xf numFmtId="0" fontId="30" fillId="5" borderId="1" xfId="0" applyFont="1" applyFill="1" applyBorder="1" applyAlignment="1">
      <alignment wrapText="1"/>
    </xf>
    <xf numFmtId="0" fontId="28" fillId="0" borderId="1" xfId="0" applyFont="1" applyBorder="1"/>
    <xf numFmtId="1" fontId="3" fillId="5" borderId="1" xfId="0" applyNumberFormat="1" applyFont="1" applyFill="1" applyBorder="1"/>
    <xf numFmtId="3" fontId="1" fillId="7" borderId="0" xfId="0" applyNumberFormat="1" applyFont="1" applyFill="1"/>
    <xf numFmtId="3" fontId="1" fillId="0" borderId="0" xfId="0" applyNumberFormat="1" applyFont="1"/>
    <xf numFmtId="0" fontId="11" fillId="7" borderId="1" xfId="0" applyFont="1" applyFill="1" applyBorder="1" applyAlignment="1">
      <alignment horizontal="center"/>
    </xf>
    <xf numFmtId="3" fontId="6" fillId="5" borderId="20" xfId="0" applyNumberFormat="1" applyFont="1" applyFill="1" applyBorder="1"/>
    <xf numFmtId="3" fontId="3" fillId="0" borderId="38" xfId="0" applyNumberFormat="1" applyFont="1" applyBorder="1"/>
    <xf numFmtId="1" fontId="3" fillId="0" borderId="38" xfId="0" applyNumberFormat="1" applyFont="1" applyBorder="1"/>
    <xf numFmtId="0" fontId="7" fillId="7" borderId="24" xfId="0" applyFont="1" applyFill="1" applyBorder="1"/>
    <xf numFmtId="3" fontId="7" fillId="7" borderId="39" xfId="0" applyNumberFormat="1" applyFont="1" applyFill="1" applyBorder="1"/>
    <xf numFmtId="0" fontId="6" fillId="5" borderId="42" xfId="0" applyFont="1" applyFill="1" applyBorder="1"/>
    <xf numFmtId="0" fontId="6" fillId="5" borderId="23" xfId="0" applyFont="1" applyFill="1" applyBorder="1"/>
    <xf numFmtId="0" fontId="6" fillId="5" borderId="43" xfId="0" applyFont="1" applyFill="1" applyBorder="1"/>
    <xf numFmtId="0" fontId="26" fillId="0" borderId="0" xfId="0" applyFont="1"/>
    <xf numFmtId="0" fontId="12" fillId="0" borderId="1" xfId="0" applyFont="1" applyBorder="1"/>
    <xf numFmtId="0" fontId="11" fillId="6" borderId="1" xfId="0" applyFont="1" applyFill="1" applyBorder="1"/>
    <xf numFmtId="0" fontId="11" fillId="6" borderId="1" xfId="0" applyFont="1" applyFill="1" applyBorder="1" applyAlignment="1">
      <alignment vertical="center"/>
    </xf>
    <xf numFmtId="0" fontId="12" fillId="7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3" fontId="12" fillId="7" borderId="1" xfId="0" applyNumberFormat="1" applyFont="1" applyFill="1" applyBorder="1" applyAlignment="1">
      <alignment horizontal="center"/>
    </xf>
    <xf numFmtId="3" fontId="22" fillId="0" borderId="1" xfId="0" applyNumberFormat="1" applyFont="1" applyBorder="1"/>
    <xf numFmtId="0" fontId="7" fillId="6" borderId="1" xfId="0" applyFont="1" applyFill="1" applyBorder="1" applyAlignment="1">
      <alignment wrapText="1"/>
    </xf>
    <xf numFmtId="0" fontId="22" fillId="0" borderId="1" xfId="0" applyFont="1" applyBorder="1"/>
    <xf numFmtId="0" fontId="11" fillId="0" borderId="1" xfId="0" applyFont="1" applyBorder="1" applyAlignment="1">
      <alignment horizontal="center"/>
    </xf>
    <xf numFmtId="3" fontId="11" fillId="7" borderId="1" xfId="0" applyNumberFormat="1" applyFont="1" applyFill="1" applyBorder="1" applyAlignment="1">
      <alignment horizontal="center"/>
    </xf>
    <xf numFmtId="3" fontId="11" fillId="7" borderId="1" xfId="0" applyNumberFormat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left" vertical="center"/>
    </xf>
    <xf numFmtId="0" fontId="12" fillId="7" borderId="1" xfId="0" applyFont="1" applyFill="1" applyBorder="1" applyAlignment="1">
      <alignment horizontal="left" vertical="center"/>
    </xf>
    <xf numFmtId="0" fontId="12" fillId="7" borderId="1" xfId="0" applyFont="1" applyFill="1" applyBorder="1" applyAlignment="1">
      <alignment horizontal="left"/>
    </xf>
    <xf numFmtId="0" fontId="11" fillId="7" borderId="1" xfId="0" applyFont="1" applyFill="1" applyBorder="1" applyAlignment="1">
      <alignment horizontal="left"/>
    </xf>
    <xf numFmtId="0" fontId="11" fillId="6" borderId="1" xfId="0" applyFont="1" applyFill="1" applyBorder="1" applyAlignment="1">
      <alignment horizontal="center"/>
    </xf>
    <xf numFmtId="3" fontId="11" fillId="6" borderId="1" xfId="0" applyNumberFormat="1" applyFont="1" applyFill="1" applyBorder="1" applyAlignment="1">
      <alignment horizontal="center"/>
    </xf>
    <xf numFmtId="3" fontId="11" fillId="6" borderId="1" xfId="0" applyNumberFormat="1" applyFont="1" applyFill="1" applyBorder="1" applyAlignment="1">
      <alignment horizontal="center" vertical="center"/>
    </xf>
    <xf numFmtId="3" fontId="7" fillId="6" borderId="1" xfId="0" applyNumberFormat="1" applyFont="1" applyFill="1" applyBorder="1"/>
    <xf numFmtId="3" fontId="7" fillId="6" borderId="18" xfId="0" applyNumberFormat="1" applyFont="1" applyFill="1" applyBorder="1"/>
    <xf numFmtId="3" fontId="9" fillId="6" borderId="1" xfId="0" applyNumberFormat="1" applyFont="1" applyFill="1" applyBorder="1" applyAlignment="1">
      <alignment horizontal="center"/>
    </xf>
    <xf numFmtId="0" fontId="9" fillId="6" borderId="1" xfId="0" applyFont="1" applyFill="1" applyBorder="1"/>
    <xf numFmtId="3" fontId="9" fillId="6" borderId="1" xfId="0" applyNumberFormat="1" applyFont="1" applyFill="1" applyBorder="1"/>
    <xf numFmtId="165" fontId="9" fillId="7" borderId="1" xfId="0" applyNumberFormat="1" applyFont="1" applyFill="1" applyBorder="1"/>
    <xf numFmtId="9" fontId="9" fillId="7" borderId="1" xfId="0" applyNumberFormat="1" applyFont="1" applyFill="1" applyBorder="1"/>
    <xf numFmtId="166" fontId="9" fillId="7" borderId="1" xfId="0" applyNumberFormat="1" applyFont="1" applyFill="1" applyBorder="1"/>
    <xf numFmtId="0" fontId="9" fillId="6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8" borderId="1" xfId="0" applyFont="1" applyFill="1" applyBorder="1" applyAlignment="1">
      <alignment horizontal="center" wrapText="1"/>
    </xf>
    <xf numFmtId="2" fontId="3" fillId="0" borderId="1" xfId="0" applyNumberFormat="1" applyFont="1" applyBorder="1" applyAlignment="1">
      <alignment horizontal="right"/>
    </xf>
    <xf numFmtId="0" fontId="31" fillId="7" borderId="0" xfId="0" applyFont="1" applyFill="1"/>
    <xf numFmtId="0" fontId="11" fillId="18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2" fillId="7" borderId="1" xfId="0" applyFont="1" applyFill="1" applyBorder="1" applyAlignment="1">
      <alignment horizontal="right"/>
    </xf>
    <xf numFmtId="0" fontId="32" fillId="0" borderId="1" xfId="0" applyFont="1" applyBorder="1" applyAlignment="1">
      <alignment horizontal="center"/>
    </xf>
    <xf numFmtId="3" fontId="32" fillId="7" borderId="1" xfId="0" applyNumberFormat="1" applyFont="1" applyFill="1" applyBorder="1" applyAlignment="1">
      <alignment horizontal="center"/>
    </xf>
    <xf numFmtId="3" fontId="32" fillId="7" borderId="1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/>
    </xf>
    <xf numFmtId="3" fontId="32" fillId="6" borderId="1" xfId="0" applyNumberFormat="1" applyFont="1" applyFill="1" applyBorder="1" applyAlignment="1">
      <alignment horizontal="center"/>
    </xf>
    <xf numFmtId="3" fontId="32" fillId="6" borderId="1" xfId="0" applyNumberFormat="1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1" fillId="7" borderId="12" xfId="0" applyFont="1" applyFill="1" applyBorder="1"/>
    <xf numFmtId="0" fontId="29" fillId="0" borderId="11" xfId="0" applyFont="1" applyBorder="1" applyAlignment="1">
      <alignment horizontal="center"/>
    </xf>
    <xf numFmtId="3" fontId="9" fillId="0" borderId="11" xfId="0" applyNumberFormat="1" applyFont="1" applyBorder="1"/>
    <xf numFmtId="0" fontId="9" fillId="0" borderId="11" xfId="0" applyFont="1" applyBorder="1"/>
    <xf numFmtId="0" fontId="3" fillId="5" borderId="45" xfId="0" applyFont="1" applyFill="1" applyBorder="1"/>
    <xf numFmtId="14" fontId="3" fillId="5" borderId="45" xfId="0" applyNumberFormat="1" applyFont="1" applyFill="1" applyBorder="1"/>
    <xf numFmtId="4" fontId="3" fillId="5" borderId="45" xfId="0" applyNumberFormat="1" applyFont="1" applyFill="1" applyBorder="1" applyAlignment="1">
      <alignment horizontal="right" vertical="center"/>
    </xf>
    <xf numFmtId="0" fontId="9" fillId="0" borderId="11" xfId="0" applyFont="1" applyBorder="1" applyAlignment="1">
      <alignment horizontal="center"/>
    </xf>
    <xf numFmtId="3" fontId="3" fillId="0" borderId="11" xfId="0" applyNumberFormat="1" applyFont="1" applyBorder="1"/>
    <xf numFmtId="0" fontId="11" fillId="0" borderId="1" xfId="0" applyFont="1" applyBorder="1"/>
    <xf numFmtId="0" fontId="12" fillId="5" borderId="1" xfId="0" applyFont="1" applyFill="1" applyBorder="1"/>
    <xf numFmtId="0" fontId="3" fillId="17" borderId="1" xfId="0" applyFont="1" applyFill="1" applyBorder="1"/>
    <xf numFmtId="0" fontId="7" fillId="7" borderId="1" xfId="0" applyFont="1" applyFill="1" applyBorder="1" applyAlignment="1">
      <alignment wrapText="1"/>
    </xf>
    <xf numFmtId="3" fontId="10" fillId="15" borderId="1" xfId="0" applyNumberFormat="1" applyFont="1" applyFill="1" applyBorder="1" applyAlignment="1">
      <alignment wrapText="1"/>
    </xf>
    <xf numFmtId="167" fontId="6" fillId="5" borderId="1" xfId="0" applyNumberFormat="1" applyFont="1" applyFill="1" applyBorder="1"/>
    <xf numFmtId="4" fontId="6" fillId="5" borderId="1" xfId="0" applyNumberFormat="1" applyFont="1" applyFill="1" applyBorder="1"/>
    <xf numFmtId="3" fontId="7" fillId="7" borderId="1" xfId="0" applyNumberFormat="1" applyFont="1" applyFill="1" applyBorder="1"/>
    <xf numFmtId="0" fontId="10" fillId="15" borderId="17" xfId="0" applyFont="1" applyFill="1" applyBorder="1" applyAlignment="1">
      <alignment wrapText="1"/>
    </xf>
    <xf numFmtId="167" fontId="6" fillId="5" borderId="17" xfId="0" applyNumberFormat="1" applyFont="1" applyFill="1" applyBorder="1"/>
    <xf numFmtId="4" fontId="6" fillId="5" borderId="17" xfId="0" applyNumberFormat="1" applyFont="1" applyFill="1" applyBorder="1"/>
    <xf numFmtId="3" fontId="7" fillId="7" borderId="17" xfId="0" applyNumberFormat="1" applyFont="1" applyFill="1" applyBorder="1"/>
    <xf numFmtId="4" fontId="6" fillId="5" borderId="47" xfId="0" applyNumberFormat="1" applyFont="1" applyFill="1" applyBorder="1"/>
    <xf numFmtId="4" fontId="6" fillId="5" borderId="48" xfId="0" applyNumberFormat="1" applyFont="1" applyFill="1" applyBorder="1"/>
    <xf numFmtId="3" fontId="7" fillId="7" borderId="49" xfId="0" applyNumberFormat="1" applyFont="1" applyFill="1" applyBorder="1"/>
    <xf numFmtId="3" fontId="3" fillId="5" borderId="32" xfId="0" applyNumberFormat="1" applyFont="1" applyFill="1" applyBorder="1" applyAlignment="1">
      <alignment vertical="center"/>
    </xf>
    <xf numFmtId="3" fontId="12" fillId="0" borderId="1" xfId="0" applyNumberFormat="1" applyFont="1" applyBorder="1" applyAlignment="1">
      <alignment wrapText="1"/>
    </xf>
    <xf numFmtId="0" fontId="22" fillId="0" borderId="17" xfId="0" applyFont="1" applyBorder="1"/>
    <xf numFmtId="0" fontId="7" fillId="6" borderId="17" xfId="0" applyFont="1" applyFill="1" applyBorder="1"/>
    <xf numFmtId="0" fontId="7" fillId="7" borderId="0" xfId="0" applyFont="1" applyFill="1" applyAlignment="1">
      <alignment horizontal="center" vertical="center"/>
    </xf>
    <xf numFmtId="0" fontId="7" fillId="7" borderId="0" xfId="0" applyFont="1" applyFill="1" applyAlignment="1">
      <alignment horizontal="center" vertical="center" wrapText="1"/>
    </xf>
    <xf numFmtId="0" fontId="7" fillId="7" borderId="0" xfId="0" applyFont="1" applyFill="1" applyAlignment="1">
      <alignment wrapText="1"/>
    </xf>
    <xf numFmtId="0" fontId="4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vertical="center"/>
    </xf>
    <xf numFmtId="0" fontId="4" fillId="2" borderId="28" xfId="0" applyFont="1" applyFill="1" applyBorder="1" applyAlignment="1">
      <alignment vertical="center"/>
    </xf>
    <xf numFmtId="0" fontId="9" fillId="12" borderId="29" xfId="0" applyFont="1" applyFill="1" applyBorder="1"/>
    <xf numFmtId="0" fontId="9" fillId="12" borderId="33" xfId="0" applyFont="1" applyFill="1" applyBorder="1"/>
    <xf numFmtId="0" fontId="9" fillId="4" borderId="31" xfId="0" applyFont="1" applyFill="1" applyBorder="1"/>
    <xf numFmtId="0" fontId="9" fillId="4" borderId="34" xfId="0" applyFont="1" applyFill="1" applyBorder="1"/>
    <xf numFmtId="3" fontId="19" fillId="4" borderId="9" xfId="0" applyNumberFormat="1" applyFont="1" applyFill="1" applyBorder="1" applyAlignment="1">
      <alignment horizontal="right"/>
    </xf>
    <xf numFmtId="0" fontId="0" fillId="5" borderId="25" xfId="0" applyFill="1" applyBorder="1"/>
    <xf numFmtId="0" fontId="0" fillId="5" borderId="25" xfId="0" applyFill="1" applyBorder="1" applyAlignment="1">
      <alignment horizontal="center"/>
    </xf>
    <xf numFmtId="0" fontId="36" fillId="7" borderId="0" xfId="0" applyFont="1" applyFill="1" applyAlignment="1">
      <alignment wrapText="1"/>
    </xf>
    <xf numFmtId="167" fontId="37" fillId="7" borderId="0" xfId="0" applyNumberFormat="1" applyFont="1" applyFill="1"/>
    <xf numFmtId="3" fontId="36" fillId="7" borderId="0" xfId="0" applyNumberFormat="1" applyFont="1" applyFill="1" applyAlignment="1">
      <alignment wrapText="1"/>
    </xf>
    <xf numFmtId="0" fontId="0" fillId="7" borderId="0" xfId="0" applyFill="1" applyAlignment="1">
      <alignment wrapText="1"/>
    </xf>
    <xf numFmtId="167" fontId="22" fillId="7" borderId="0" xfId="0" applyNumberFormat="1" applyFont="1" applyFill="1"/>
    <xf numFmtId="4" fontId="22" fillId="7" borderId="0" xfId="0" applyNumberFormat="1" applyFont="1" applyFill="1"/>
    <xf numFmtId="3" fontId="7" fillId="7" borderId="0" xfId="0" applyNumberFormat="1" applyFont="1" applyFill="1"/>
    <xf numFmtId="0" fontId="34" fillId="7" borderId="0" xfId="0" applyFont="1" applyFill="1"/>
    <xf numFmtId="0" fontId="6" fillId="7" borderId="12" xfId="0" applyFont="1" applyFill="1" applyBorder="1"/>
    <xf numFmtId="0" fontId="15" fillId="7" borderId="51" xfId="0" applyFont="1" applyFill="1" applyBorder="1"/>
    <xf numFmtId="0" fontId="40" fillId="7" borderId="0" xfId="0" applyFont="1" applyFill="1"/>
    <xf numFmtId="3" fontId="40" fillId="7" borderId="0" xfId="0" applyNumberFormat="1" applyFont="1" applyFill="1"/>
    <xf numFmtId="1" fontId="40" fillId="7" borderId="0" xfId="0" applyNumberFormat="1" applyFont="1" applyFill="1"/>
    <xf numFmtId="4" fontId="40" fillId="7" borderId="65" xfId="0" applyNumberFormat="1" applyFont="1" applyFill="1" applyBorder="1"/>
    <xf numFmtId="0" fontId="15" fillId="7" borderId="0" xfId="0" applyFont="1" applyFill="1" applyAlignment="1">
      <alignment wrapText="1"/>
    </xf>
    <xf numFmtId="0" fontId="15" fillId="7" borderId="64" xfId="0" applyFont="1" applyFill="1" applyBorder="1"/>
    <xf numFmtId="0" fontId="15" fillId="7" borderId="65" xfId="0" applyFont="1" applyFill="1" applyBorder="1"/>
    <xf numFmtId="0" fontId="39" fillId="0" borderId="0" xfId="0" applyFont="1" applyAlignment="1">
      <alignment wrapText="1"/>
    </xf>
    <xf numFmtId="0" fontId="41" fillId="15" borderId="17" xfId="0" applyFont="1" applyFill="1" applyBorder="1" applyAlignment="1">
      <alignment wrapText="1"/>
    </xf>
    <xf numFmtId="0" fontId="41" fillId="15" borderId="1" xfId="0" applyFont="1" applyFill="1" applyBorder="1" applyAlignment="1">
      <alignment wrapText="1"/>
    </xf>
    <xf numFmtId="3" fontId="41" fillId="15" borderId="1" xfId="0" applyNumberFormat="1" applyFont="1" applyFill="1" applyBorder="1" applyAlignment="1">
      <alignment wrapText="1"/>
    </xf>
    <xf numFmtId="0" fontId="39" fillId="7" borderId="0" xfId="0" applyFont="1" applyFill="1" applyAlignment="1">
      <alignment wrapText="1"/>
    </xf>
    <xf numFmtId="0" fontId="41" fillId="15" borderId="57" xfId="0" applyFont="1" applyFill="1" applyBorder="1" applyAlignment="1">
      <alignment wrapText="1"/>
    </xf>
    <xf numFmtId="0" fontId="13" fillId="8" borderId="42" xfId="0" applyFont="1" applyFill="1" applyBorder="1"/>
    <xf numFmtId="3" fontId="13" fillId="8" borderId="1" xfId="0" applyNumberFormat="1" applyFont="1" applyFill="1" applyBorder="1"/>
    <xf numFmtId="3" fontId="13" fillId="0" borderId="15" xfId="0" applyNumberFormat="1" applyFont="1" applyBorder="1"/>
    <xf numFmtId="1" fontId="13" fillId="0" borderId="15" xfId="0" applyNumberFormat="1" applyFont="1" applyBorder="1"/>
    <xf numFmtId="4" fontId="13" fillId="8" borderId="47" xfId="0" applyNumberFormat="1" applyFont="1" applyFill="1" applyBorder="1"/>
    <xf numFmtId="167" fontId="13" fillId="8" borderId="17" xfId="0" applyNumberFormat="1" applyFont="1" applyFill="1" applyBorder="1"/>
    <xf numFmtId="167" fontId="13" fillId="8" borderId="1" xfId="0" applyNumberFormat="1" applyFont="1" applyFill="1" applyBorder="1"/>
    <xf numFmtId="167" fontId="40" fillId="7" borderId="0" xfId="0" applyNumberFormat="1" applyFont="1" applyFill="1"/>
    <xf numFmtId="167" fontId="13" fillId="8" borderId="57" xfId="0" applyNumberFormat="1" applyFont="1" applyFill="1" applyBorder="1"/>
    <xf numFmtId="0" fontId="13" fillId="8" borderId="23" xfId="0" applyFont="1" applyFill="1" applyBorder="1"/>
    <xf numFmtId="0" fontId="41" fillId="7" borderId="0" xfId="0" applyFont="1" applyFill="1" applyAlignment="1">
      <alignment wrapText="1"/>
    </xf>
    <xf numFmtId="0" fontId="41" fillId="7" borderId="65" xfId="0" applyFont="1" applyFill="1" applyBorder="1" applyAlignment="1">
      <alignment wrapText="1"/>
    </xf>
    <xf numFmtId="0" fontId="13" fillId="8" borderId="58" xfId="0" applyFont="1" applyFill="1" applyBorder="1"/>
    <xf numFmtId="3" fontId="13" fillId="8" borderId="59" xfId="0" applyNumberFormat="1" applyFont="1" applyFill="1" applyBorder="1"/>
    <xf numFmtId="3" fontId="13" fillId="0" borderId="60" xfId="0" applyNumberFormat="1" applyFont="1" applyBorder="1"/>
    <xf numFmtId="1" fontId="13" fillId="0" borderId="60" xfId="0" applyNumberFormat="1" applyFont="1" applyBorder="1"/>
    <xf numFmtId="4" fontId="13" fillId="8" borderId="61" xfId="0" applyNumberFormat="1" applyFont="1" applyFill="1" applyBorder="1"/>
    <xf numFmtId="167" fontId="13" fillId="8" borderId="62" xfId="0" applyNumberFormat="1" applyFont="1" applyFill="1" applyBorder="1"/>
    <xf numFmtId="167" fontId="13" fillId="8" borderId="59" xfId="0" applyNumberFormat="1" applyFont="1" applyFill="1" applyBorder="1"/>
    <xf numFmtId="167" fontId="40" fillId="7" borderId="55" xfId="0" applyNumberFormat="1" applyFont="1" applyFill="1" applyBorder="1"/>
    <xf numFmtId="167" fontId="13" fillId="8" borderId="63" xfId="0" applyNumberFormat="1" applyFont="1" applyFill="1" applyBorder="1"/>
    <xf numFmtId="14" fontId="9" fillId="6" borderId="1" xfId="0" applyNumberFormat="1" applyFont="1" applyFill="1" applyBorder="1" applyAlignment="1">
      <alignment horizontal="center"/>
    </xf>
    <xf numFmtId="166" fontId="9" fillId="7" borderId="0" xfId="0" applyNumberFormat="1" applyFont="1" applyFill="1"/>
    <xf numFmtId="165" fontId="9" fillId="7" borderId="0" xfId="0" applyNumberFormat="1" applyFont="1" applyFill="1"/>
    <xf numFmtId="0" fontId="1" fillId="5" borderId="49" xfId="0" applyFont="1" applyFill="1" applyBorder="1"/>
    <xf numFmtId="0" fontId="42" fillId="7" borderId="0" xfId="0" applyFont="1" applyFill="1"/>
    <xf numFmtId="0" fontId="0" fillId="8" borderId="0" xfId="0" applyFill="1"/>
    <xf numFmtId="169" fontId="0" fillId="5" borderId="1" xfId="0" applyNumberFormat="1" applyFill="1" applyBorder="1"/>
    <xf numFmtId="14" fontId="4" fillId="2" borderId="5" xfId="0" applyNumberFormat="1" applyFont="1" applyFill="1" applyBorder="1" applyAlignment="1">
      <alignment horizontal="center" vertical="center"/>
    </xf>
    <xf numFmtId="3" fontId="9" fillId="19" borderId="11" xfId="0" applyNumberFormat="1" applyFont="1" applyFill="1" applyBorder="1"/>
    <xf numFmtId="3" fontId="3" fillId="19" borderId="1" xfId="0" applyNumberFormat="1" applyFont="1" applyFill="1" applyBorder="1"/>
    <xf numFmtId="3" fontId="3" fillId="19" borderId="1" xfId="0" applyNumberFormat="1" applyFont="1" applyFill="1" applyBorder="1" applyAlignment="1">
      <alignment vertical="center"/>
    </xf>
    <xf numFmtId="3" fontId="6" fillId="19" borderId="1" xfId="0" applyNumberFormat="1" applyFont="1" applyFill="1" applyBorder="1"/>
    <xf numFmtId="1" fontId="3" fillId="19" borderId="1" xfId="0" applyNumberFormat="1" applyFont="1" applyFill="1" applyBorder="1"/>
    <xf numFmtId="0" fontId="4" fillId="20" borderId="5" xfId="0" applyFont="1" applyFill="1" applyBorder="1" applyAlignment="1">
      <alignment horizontal="center" vertical="center"/>
    </xf>
    <xf numFmtId="3" fontId="3" fillId="20" borderId="1" xfId="0" applyNumberFormat="1" applyFont="1" applyFill="1" applyBorder="1"/>
    <xf numFmtId="3" fontId="9" fillId="20" borderId="32" xfId="0" applyNumberFormat="1" applyFont="1" applyFill="1" applyBorder="1" applyAlignment="1">
      <alignment vertical="center"/>
    </xf>
    <xf numFmtId="3" fontId="9" fillId="20" borderId="9" xfId="0" applyNumberFormat="1" applyFont="1" applyFill="1" applyBorder="1"/>
    <xf numFmtId="3" fontId="12" fillId="19" borderId="1" xfId="0" applyNumberFormat="1" applyFont="1" applyFill="1" applyBorder="1"/>
    <xf numFmtId="3" fontId="0" fillId="7" borderId="1" xfId="0" applyNumberFormat="1" applyFill="1" applyBorder="1"/>
    <xf numFmtId="0" fontId="0" fillId="7" borderId="1" xfId="0" applyFill="1" applyBorder="1"/>
    <xf numFmtId="3" fontId="3" fillId="7" borderId="1" xfId="0" applyNumberFormat="1" applyFont="1" applyFill="1" applyBorder="1"/>
    <xf numFmtId="3" fontId="3" fillId="7" borderId="1" xfId="0" applyNumberFormat="1" applyFont="1" applyFill="1" applyBorder="1" applyAlignment="1">
      <alignment vertical="center"/>
    </xf>
    <xf numFmtId="3" fontId="6" fillId="7" borderId="1" xfId="0" applyNumberFormat="1" applyFont="1" applyFill="1" applyBorder="1"/>
    <xf numFmtId="0" fontId="12" fillId="7" borderId="18" xfId="0" applyFont="1" applyFill="1" applyBorder="1" applyAlignment="1">
      <alignment horizontal="center"/>
    </xf>
    <xf numFmtId="0" fontId="12" fillId="7" borderId="19" xfId="0" applyFont="1" applyFill="1" applyBorder="1" applyAlignment="1">
      <alignment horizontal="center"/>
    </xf>
    <xf numFmtId="0" fontId="12" fillId="7" borderId="1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1" fillId="7" borderId="21" xfId="0" applyFont="1" applyFill="1" applyBorder="1" applyAlignment="1">
      <alignment horizontal="center" vertical="center"/>
    </xf>
    <xf numFmtId="0" fontId="11" fillId="7" borderId="35" xfId="0" applyFont="1" applyFill="1" applyBorder="1" applyAlignment="1">
      <alignment horizontal="center" vertical="center"/>
    </xf>
    <xf numFmtId="0" fontId="11" fillId="7" borderId="36" xfId="0" applyFont="1" applyFill="1" applyBorder="1" applyAlignment="1">
      <alignment horizontal="center" vertical="center"/>
    </xf>
    <xf numFmtId="0" fontId="11" fillId="7" borderId="22" xfId="0" applyFont="1" applyFill="1" applyBorder="1" applyAlignment="1">
      <alignment horizontal="center" vertical="center"/>
    </xf>
    <xf numFmtId="0" fontId="11" fillId="7" borderId="28" xfId="0" applyFont="1" applyFill="1" applyBorder="1" applyAlignment="1">
      <alignment horizontal="center" vertical="center"/>
    </xf>
    <xf numFmtId="0" fontId="11" fillId="7" borderId="37" xfId="0" applyFont="1" applyFill="1" applyBorder="1" applyAlignment="1">
      <alignment horizontal="center" vertical="center"/>
    </xf>
    <xf numFmtId="0" fontId="9" fillId="12" borderId="29" xfId="0" applyFont="1" applyFill="1" applyBorder="1" applyAlignment="1">
      <alignment horizontal="center"/>
    </xf>
    <xf numFmtId="0" fontId="9" fillId="12" borderId="33" xfId="0" applyFont="1" applyFill="1" applyBorder="1" applyAlignment="1">
      <alignment horizontal="center"/>
    </xf>
    <xf numFmtId="0" fontId="9" fillId="12" borderId="30" xfId="0" applyFont="1" applyFill="1" applyBorder="1" applyAlignment="1">
      <alignment horizontal="center"/>
    </xf>
    <xf numFmtId="0" fontId="9" fillId="4" borderId="31" xfId="0" applyFont="1" applyFill="1" applyBorder="1" applyAlignment="1">
      <alignment horizontal="center"/>
    </xf>
    <xf numFmtId="0" fontId="9" fillId="4" borderId="34" xfId="0" applyFont="1" applyFill="1" applyBorder="1" applyAlignment="1">
      <alignment horizontal="center"/>
    </xf>
    <xf numFmtId="0" fontId="9" fillId="4" borderId="32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6" fillId="7" borderId="0" xfId="0" applyFont="1" applyFill="1" applyAlignment="1">
      <alignment horizontal="center" wrapText="1"/>
    </xf>
    <xf numFmtId="0" fontId="41" fillId="2" borderId="40" xfId="0" applyFont="1" applyFill="1" applyBorder="1" applyAlignment="1">
      <alignment horizontal="center" vertical="center" wrapText="1"/>
    </xf>
    <xf numFmtId="0" fontId="41" fillId="2" borderId="42" xfId="0" applyFont="1" applyFill="1" applyBorder="1" applyAlignment="1">
      <alignment horizontal="center" vertical="center" wrapText="1"/>
    </xf>
    <xf numFmtId="0" fontId="41" fillId="2" borderId="41" xfId="0" applyFont="1" applyFill="1" applyBorder="1" applyAlignment="1">
      <alignment horizontal="center" vertical="center" wrapText="1"/>
    </xf>
    <xf numFmtId="0" fontId="41" fillId="2" borderId="11" xfId="0" applyFont="1" applyFill="1" applyBorder="1" applyAlignment="1">
      <alignment horizontal="center" vertical="center" wrapText="1"/>
    </xf>
    <xf numFmtId="0" fontId="41" fillId="2" borderId="46" xfId="0" applyFont="1" applyFill="1" applyBorder="1" applyAlignment="1">
      <alignment horizontal="center" vertical="center" wrapText="1"/>
    </xf>
    <xf numFmtId="0" fontId="41" fillId="2" borderId="47" xfId="0" applyFont="1" applyFill="1" applyBorder="1" applyAlignment="1">
      <alignment horizontal="center" vertical="center" wrapText="1"/>
    </xf>
    <xf numFmtId="0" fontId="41" fillId="15" borderId="17" xfId="0" applyFont="1" applyFill="1" applyBorder="1" applyAlignment="1">
      <alignment horizontal="center" wrapText="1"/>
    </xf>
    <xf numFmtId="0" fontId="41" fillId="15" borderId="1" xfId="0" applyFont="1" applyFill="1" applyBorder="1" applyAlignment="1">
      <alignment horizontal="center" wrapText="1"/>
    </xf>
    <xf numFmtId="0" fontId="41" fillId="15" borderId="57" xfId="0" applyFont="1" applyFill="1" applyBorder="1" applyAlignment="1">
      <alignment horizontal="center" wrapText="1"/>
    </xf>
    <xf numFmtId="0" fontId="38" fillId="0" borderId="64" xfId="0" applyFont="1" applyBorder="1" applyAlignment="1">
      <alignment horizontal="left" vertical="center" wrapText="1"/>
    </xf>
    <xf numFmtId="0" fontId="38" fillId="0" borderId="0" xfId="0" applyFont="1" applyAlignment="1">
      <alignment horizontal="left" vertical="center" wrapText="1"/>
    </xf>
    <xf numFmtId="0" fontId="38" fillId="0" borderId="52" xfId="0" applyFont="1" applyBorder="1" applyAlignment="1">
      <alignment horizontal="center" vertical="center" wrapText="1"/>
    </xf>
    <xf numFmtId="0" fontId="38" fillId="0" borderId="51" xfId="0" applyFont="1" applyBorder="1" applyAlignment="1">
      <alignment horizontal="center" vertical="center" wrapText="1"/>
    </xf>
    <xf numFmtId="0" fontId="38" fillId="0" borderId="64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9" fillId="7" borderId="51" xfId="0" applyFont="1" applyFill="1" applyBorder="1" applyAlignment="1">
      <alignment horizontal="center" vertical="center" wrapText="1"/>
    </xf>
    <xf numFmtId="0" fontId="39" fillId="7" borderId="0" xfId="0" applyFont="1" applyFill="1" applyAlignment="1">
      <alignment horizontal="center" vertical="center" wrapText="1"/>
    </xf>
    <xf numFmtId="0" fontId="39" fillId="7" borderId="53" xfId="0" applyFont="1" applyFill="1" applyBorder="1" applyAlignment="1">
      <alignment horizontal="center" vertical="center" wrapText="1"/>
    </xf>
    <xf numFmtId="0" fontId="39" fillId="7" borderId="65" xfId="0" applyFont="1" applyFill="1" applyBorder="1" applyAlignment="1">
      <alignment horizontal="center" vertical="center" wrapText="1"/>
    </xf>
    <xf numFmtId="0" fontId="35" fillId="0" borderId="52" xfId="0" applyFont="1" applyBorder="1" applyAlignment="1">
      <alignment horizontal="center" wrapText="1"/>
    </xf>
    <xf numFmtId="0" fontId="35" fillId="0" borderId="51" xfId="0" applyFont="1" applyBorder="1" applyAlignment="1">
      <alignment horizontal="center" wrapText="1"/>
    </xf>
    <xf numFmtId="0" fontId="35" fillId="0" borderId="53" xfId="0" applyFont="1" applyBorder="1" applyAlignment="1">
      <alignment horizontal="center" wrapText="1"/>
    </xf>
    <xf numFmtId="0" fontId="35" fillId="0" borderId="54" xfId="0" applyFont="1" applyBorder="1" applyAlignment="1">
      <alignment horizontal="center" wrapText="1"/>
    </xf>
    <xf numFmtId="0" fontId="35" fillId="0" borderId="55" xfId="0" applyFont="1" applyBorder="1" applyAlignment="1">
      <alignment horizontal="center" wrapText="1"/>
    </xf>
    <xf numFmtId="0" fontId="35" fillId="0" borderId="56" xfId="0" applyFont="1" applyBorder="1" applyAlignment="1">
      <alignment horizontal="center" wrapText="1"/>
    </xf>
    <xf numFmtId="0" fontId="0" fillId="0" borderId="52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38" fillId="0" borderId="64" xfId="0" applyFont="1" applyBorder="1" applyAlignment="1">
      <alignment vertical="center" wrapText="1"/>
    </xf>
    <xf numFmtId="0" fontId="38" fillId="0" borderId="0" xfId="0" applyFont="1" applyAlignment="1">
      <alignment vertical="center" wrapText="1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10" fillId="15" borderId="1" xfId="0" applyFont="1" applyFill="1" applyBorder="1" applyAlignment="1">
      <alignment horizontal="center" wrapText="1"/>
    </xf>
    <xf numFmtId="0" fontId="10" fillId="2" borderId="40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left"/>
    </xf>
    <xf numFmtId="0" fontId="10" fillId="2" borderId="46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15" borderId="17" xfId="0" applyFont="1" applyFill="1" applyBorder="1" applyAlignment="1">
      <alignment horizontal="center" wrapText="1"/>
    </xf>
    <xf numFmtId="0" fontId="4" fillId="20" borderId="6" xfId="0" applyFont="1" applyFill="1" applyBorder="1" applyAlignment="1">
      <alignment horizontal="center"/>
    </xf>
    <xf numFmtId="0" fontId="4" fillId="20" borderId="7" xfId="0" applyFont="1" applyFill="1" applyBorder="1" applyAlignment="1">
      <alignment horizontal="center"/>
    </xf>
    <xf numFmtId="0" fontId="4" fillId="20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/>
    </xf>
    <xf numFmtId="0" fontId="0" fillId="0" borderId="12" xfId="0" applyBorder="1"/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50" xfId="0" applyFont="1" applyBorder="1" applyAlignment="1">
      <alignment horizontal="center"/>
    </xf>
    <xf numFmtId="0" fontId="3" fillId="5" borderId="18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3" fontId="9" fillId="12" borderId="31" xfId="0" applyNumberFormat="1" applyFont="1" applyFill="1" applyBorder="1" applyAlignment="1">
      <alignment horizontal="center"/>
    </xf>
    <xf numFmtId="3" fontId="9" fillId="12" borderId="34" xfId="0" applyNumberFormat="1" applyFont="1" applyFill="1" applyBorder="1" applyAlignment="1">
      <alignment horizontal="center"/>
    </xf>
    <xf numFmtId="3" fontId="9" fillId="12" borderId="32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9" fillId="0" borderId="26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3" fillId="0" borderId="26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9" fillId="0" borderId="26" xfId="0" applyFont="1" applyBorder="1" applyAlignment="1">
      <alignment horizontal="left"/>
    </xf>
    <xf numFmtId="0" fontId="9" fillId="0" borderId="27" xfId="0" applyFont="1" applyBorder="1" applyAlignment="1">
      <alignment horizontal="left"/>
    </xf>
    <xf numFmtId="0" fontId="4" fillId="2" borderId="16" xfId="0" applyFont="1" applyFill="1" applyBorder="1" applyAlignment="1">
      <alignment horizontal="center" vertical="center" wrapText="1"/>
    </xf>
    <xf numFmtId="0" fontId="1" fillId="3" borderId="64" xfId="0" applyFont="1" applyFill="1" applyBorder="1" applyAlignment="1">
      <alignment horizontal="center"/>
    </xf>
    <xf numFmtId="0" fontId="0" fillId="0" borderId="0" xfId="0"/>
    <xf numFmtId="0" fontId="19" fillId="7" borderId="51" xfId="0" applyFont="1" applyFill="1" applyBorder="1" applyAlignment="1">
      <alignment horizontal="center"/>
    </xf>
    <xf numFmtId="0" fontId="19" fillId="7" borderId="0" xfId="0" applyFont="1" applyFill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/>
    </xf>
    <xf numFmtId="0" fontId="33" fillId="8" borderId="0" xfId="0" applyFont="1" applyFill="1" applyAlignment="1">
      <alignment horizontal="center"/>
    </xf>
    <xf numFmtId="0" fontId="1" fillId="7" borderId="0" xfId="0" applyFont="1" applyFill="1" applyAlignment="1">
      <alignment horizontal="center" vertical="top" wrapText="1"/>
    </xf>
    <xf numFmtId="0" fontId="24" fillId="16" borderId="28" xfId="0" applyFont="1" applyFill="1" applyBorder="1" applyAlignment="1">
      <alignment horizontal="center" vertical="center"/>
    </xf>
    <xf numFmtId="0" fontId="11" fillId="18" borderId="20" xfId="0" applyFont="1" applyFill="1" applyBorder="1" applyAlignment="1">
      <alignment horizontal="center"/>
    </xf>
    <xf numFmtId="0" fontId="11" fillId="18" borderId="11" xfId="0" applyFont="1" applyFill="1" applyBorder="1" applyAlignment="1">
      <alignment horizontal="center"/>
    </xf>
    <xf numFmtId="0" fontId="11" fillId="18" borderId="18" xfId="0" applyFont="1" applyFill="1" applyBorder="1" applyAlignment="1">
      <alignment horizontal="center"/>
    </xf>
    <xf numFmtId="0" fontId="11" fillId="18" borderId="19" xfId="0" applyFont="1" applyFill="1" applyBorder="1" applyAlignment="1">
      <alignment horizontal="center"/>
    </xf>
    <xf numFmtId="0" fontId="11" fillId="18" borderId="17" xfId="0" applyFont="1" applyFill="1" applyBorder="1" applyAlignment="1">
      <alignment horizontal="center"/>
    </xf>
    <xf numFmtId="0" fontId="7" fillId="7" borderId="0" xfId="0" applyFont="1" applyFill="1" applyAlignment="1">
      <alignment horizontal="center" wrapText="1"/>
    </xf>
    <xf numFmtId="0" fontId="11" fillId="18" borderId="1" xfId="0" applyFont="1" applyFill="1" applyBorder="1" applyAlignment="1">
      <alignment horizontal="center" vertical="center"/>
    </xf>
    <xf numFmtId="0" fontId="11" fillId="18" borderId="20" xfId="0" applyFont="1" applyFill="1" applyBorder="1" applyAlignment="1">
      <alignment horizontal="center" vertical="center"/>
    </xf>
    <xf numFmtId="0" fontId="11" fillId="18" borderId="11" xfId="0" applyFont="1" applyFill="1" applyBorder="1" applyAlignment="1">
      <alignment horizontal="center" vertical="center"/>
    </xf>
    <xf numFmtId="0" fontId="11" fillId="18" borderId="20" xfId="0" applyFont="1" applyFill="1" applyBorder="1" applyAlignment="1">
      <alignment horizontal="center" vertical="center" wrapText="1"/>
    </xf>
    <xf numFmtId="0" fontId="11" fillId="18" borderId="11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wrapText="1"/>
    </xf>
    <xf numFmtId="0" fontId="7" fillId="6" borderId="19" xfId="0" applyFont="1" applyFill="1" applyBorder="1" applyAlignment="1">
      <alignment horizontal="center" wrapText="1"/>
    </xf>
    <xf numFmtId="0" fontId="7" fillId="6" borderId="17" xfId="0" applyFont="1" applyFill="1" applyBorder="1" applyAlignment="1">
      <alignment horizontal="center" wrapText="1"/>
    </xf>
    <xf numFmtId="0" fontId="27" fillId="0" borderId="0" xfId="0" applyFont="1" applyAlignment="1">
      <alignment horizontal="left"/>
    </xf>
    <xf numFmtId="0" fontId="11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9" fillId="12" borderId="1" xfId="0" applyNumberFormat="1" applyFont="1" applyFill="1" applyBorder="1" applyAlignment="1">
      <alignment horizontal="right" vertical="center"/>
    </xf>
    <xf numFmtId="0" fontId="9" fillId="12" borderId="1" xfId="0" applyNumberFormat="1" applyFont="1" applyFill="1" applyBorder="1"/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2" defaultPivotStyle="PivotStyleLight16"/>
  <colors>
    <mruColors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84"/>
  <sheetViews>
    <sheetView tabSelected="1" topLeftCell="B13" workbookViewId="0">
      <selection activeCell="O6" sqref="O6"/>
    </sheetView>
  </sheetViews>
  <sheetFormatPr defaultRowHeight="15" outlineLevelRow="1" x14ac:dyDescent="0.25"/>
  <cols>
    <col min="1" max="1" width="3.140625" style="168" customWidth="1"/>
    <col min="2" max="2" width="29.42578125" customWidth="1"/>
    <col min="3" max="3" width="8.85546875" customWidth="1"/>
    <col min="4" max="4" width="8.5703125" customWidth="1"/>
    <col min="5" max="5" width="7.28515625" customWidth="1"/>
    <col min="6" max="6" width="7.5703125" customWidth="1"/>
    <col min="7" max="7" width="8" hidden="1" customWidth="1"/>
    <col min="8" max="8" width="7.7109375" customWidth="1"/>
    <col min="9" max="9" width="8" customWidth="1"/>
    <col min="10" max="10" width="8.85546875" customWidth="1"/>
    <col min="11" max="20" width="7.28515625" customWidth="1"/>
    <col min="21" max="22" width="7.28515625" style="168" customWidth="1"/>
    <col min="23" max="50" width="9" style="168"/>
  </cols>
  <sheetData>
    <row r="1" spans="2:30" ht="15.75" x14ac:dyDescent="0.25">
      <c r="B1" s="386" t="s">
        <v>0</v>
      </c>
      <c r="C1" s="386"/>
      <c r="D1" s="386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</row>
    <row r="2" spans="2:30" x14ac:dyDescent="0.25">
      <c r="B2" s="387" t="s">
        <v>1</v>
      </c>
      <c r="C2" s="387" t="s">
        <v>2</v>
      </c>
      <c r="D2" s="388" t="s">
        <v>210</v>
      </c>
      <c r="E2" s="388"/>
      <c r="F2" s="38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</row>
    <row r="3" spans="2:30" x14ac:dyDescent="0.25">
      <c r="B3" s="387"/>
      <c r="C3" s="387"/>
      <c r="D3" s="38" t="s">
        <v>4</v>
      </c>
      <c r="E3" s="38" t="s">
        <v>5</v>
      </c>
      <c r="F3" s="38" t="s">
        <v>6</v>
      </c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</row>
    <row r="4" spans="2:30" x14ac:dyDescent="0.25">
      <c r="B4" s="39"/>
      <c r="C4" s="76"/>
      <c r="D4" s="77">
        <f>(F4-E4)*sens!$B$3</f>
        <v>0</v>
      </c>
      <c r="E4" s="115">
        <f>F4*Налоги!$B$5/(1+Налоги!$B$5)</f>
        <v>0</v>
      </c>
      <c r="F4" s="7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</row>
    <row r="5" spans="2:30" x14ac:dyDescent="0.25">
      <c r="B5" s="39"/>
      <c r="C5" s="76"/>
      <c r="D5" s="77">
        <f>(F5-E5)*sens!$B$3</f>
        <v>0</v>
      </c>
      <c r="E5" s="115">
        <f>F5*Налоги!$B$5/(1+Налоги!$B$5)</f>
        <v>0</v>
      </c>
      <c r="F5" s="7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</row>
    <row r="6" spans="2:30" x14ac:dyDescent="0.25">
      <c r="B6" s="39"/>
      <c r="C6" s="76"/>
      <c r="D6" s="77">
        <f>(F6-E6)*sens!$B$3</f>
        <v>0</v>
      </c>
      <c r="E6" s="115">
        <f>F6*Налоги!$B$5/(1+Налоги!$B$5)</f>
        <v>0</v>
      </c>
      <c r="F6" s="7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</row>
    <row r="7" spans="2:30" x14ac:dyDescent="0.25">
      <c r="B7" s="39"/>
      <c r="C7" s="76"/>
      <c r="D7" s="77">
        <f>(F7-E7)*sens!$B$3</f>
        <v>0</v>
      </c>
      <c r="E7" s="115">
        <f>F7*Налоги!$B$5/(1+Налоги!$B$5)</f>
        <v>0</v>
      </c>
      <c r="F7" s="7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</row>
    <row r="8" spans="2:30" x14ac:dyDescent="0.25">
      <c r="B8" s="20"/>
      <c r="C8" s="76"/>
      <c r="D8" s="77">
        <f>(F8-E8)*sens!$B$3</f>
        <v>0</v>
      </c>
      <c r="E8" s="115">
        <f>F8*Налоги!$B$5/(1+Налоги!$B$5)</f>
        <v>0</v>
      </c>
      <c r="F8" s="7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</row>
    <row r="9" spans="2:30" s="168" customFormat="1" x14ac:dyDescent="0.25"/>
    <row r="10" spans="2:30" s="168" customFormat="1" x14ac:dyDescent="0.25"/>
    <row r="11" spans="2:30" x14ac:dyDescent="0.25">
      <c r="B11" s="391" t="s">
        <v>211</v>
      </c>
      <c r="C11" s="391"/>
      <c r="D11" s="391"/>
      <c r="E11" s="168"/>
      <c r="F11" s="174"/>
      <c r="G11" s="168"/>
      <c r="H11" s="168"/>
      <c r="I11" s="168"/>
      <c r="J11" s="168"/>
      <c r="K11" s="168"/>
      <c r="L11" s="175"/>
      <c r="M11" s="168"/>
      <c r="N11" s="168"/>
      <c r="O11" s="168"/>
      <c r="P11" s="168"/>
      <c r="Q11" s="168"/>
      <c r="R11" s="168"/>
      <c r="S11" s="168"/>
      <c r="T11" s="168"/>
    </row>
    <row r="12" spans="2:30" x14ac:dyDescent="0.25">
      <c r="B12" s="389" t="s">
        <v>1</v>
      </c>
      <c r="C12" s="389"/>
      <c r="D12" s="389"/>
      <c r="E12" s="389"/>
      <c r="F12" s="389"/>
      <c r="G12" s="369">
        <v>2026</v>
      </c>
      <c r="H12" s="370"/>
      <c r="I12" s="370"/>
      <c r="J12" s="371"/>
      <c r="K12" s="369">
        <f>G12+1</f>
        <v>2027</v>
      </c>
      <c r="L12" s="370"/>
      <c r="M12" s="370"/>
      <c r="N12" s="371"/>
      <c r="O12" s="369">
        <f>K12+1</f>
        <v>2028</v>
      </c>
      <c r="P12" s="370"/>
      <c r="Q12" s="370"/>
      <c r="R12" s="371"/>
      <c r="S12" s="369">
        <f>O12+1</f>
        <v>2029</v>
      </c>
      <c r="T12" s="370"/>
      <c r="U12" s="370"/>
      <c r="V12" s="371"/>
      <c r="W12" s="369">
        <f>S12+1</f>
        <v>2030</v>
      </c>
      <c r="X12" s="370"/>
      <c r="Y12" s="370"/>
      <c r="Z12" s="371"/>
      <c r="AA12" s="369">
        <f>W12+1</f>
        <v>2031</v>
      </c>
      <c r="AB12" s="370"/>
      <c r="AC12" s="370"/>
      <c r="AD12" s="371"/>
    </row>
    <row r="13" spans="2:30" x14ac:dyDescent="0.25">
      <c r="B13" s="390"/>
      <c r="C13" s="390"/>
      <c r="D13" s="390"/>
      <c r="E13" s="390"/>
      <c r="F13" s="390"/>
      <c r="G13" s="6" t="s">
        <v>269</v>
      </c>
      <c r="H13" s="6" t="s">
        <v>270</v>
      </c>
      <c r="I13" s="6" t="s">
        <v>271</v>
      </c>
      <c r="J13" s="6" t="s">
        <v>272</v>
      </c>
      <c r="K13" s="6" t="s">
        <v>273</v>
      </c>
      <c r="L13" s="6" t="s">
        <v>274</v>
      </c>
      <c r="M13" s="6" t="s">
        <v>275</v>
      </c>
      <c r="N13" s="6" t="s">
        <v>276</v>
      </c>
      <c r="O13" s="6" t="s">
        <v>277</v>
      </c>
      <c r="P13" s="6" t="s">
        <v>278</v>
      </c>
      <c r="Q13" s="6" t="s">
        <v>279</v>
      </c>
      <c r="R13" s="6" t="s">
        <v>280</v>
      </c>
      <c r="S13" s="6" t="s">
        <v>286</v>
      </c>
      <c r="T13" s="6" t="s">
        <v>287</v>
      </c>
      <c r="U13" s="6" t="s">
        <v>288</v>
      </c>
      <c r="V13" s="6" t="s">
        <v>289</v>
      </c>
      <c r="W13" s="6" t="s">
        <v>290</v>
      </c>
      <c r="X13" s="6" t="s">
        <v>296</v>
      </c>
      <c r="Y13" s="6" t="s">
        <v>297</v>
      </c>
      <c r="Z13" s="6" t="s">
        <v>298</v>
      </c>
      <c r="AA13" s="6" t="s">
        <v>299</v>
      </c>
      <c r="AB13" s="6" t="s">
        <v>300</v>
      </c>
      <c r="AC13" s="6" t="s">
        <v>301</v>
      </c>
      <c r="AD13" s="6" t="s">
        <v>302</v>
      </c>
    </row>
    <row r="14" spans="2:30" ht="15.75" customHeight="1" x14ac:dyDescent="0.25">
      <c r="B14" s="373">
        <f>$B$4</f>
        <v>0</v>
      </c>
      <c r="C14" s="373"/>
      <c r="D14" s="373"/>
      <c r="E14" s="373"/>
      <c r="F14" s="373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</row>
    <row r="15" spans="2:30" ht="15.75" customHeight="1" x14ac:dyDescent="0.25">
      <c r="B15" s="373">
        <f>$B$5</f>
        <v>0</v>
      </c>
      <c r="C15" s="373"/>
      <c r="D15" s="373">
        <v>0</v>
      </c>
      <c r="E15" s="373"/>
      <c r="F15" s="373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</row>
    <row r="16" spans="2:30" ht="15.75" customHeight="1" x14ac:dyDescent="0.25">
      <c r="B16" s="373">
        <f>B6</f>
        <v>0</v>
      </c>
      <c r="C16" s="373"/>
      <c r="D16" s="373"/>
      <c r="E16" s="373"/>
      <c r="F16" s="373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</row>
    <row r="17" spans="2:50" ht="15.75" customHeight="1" x14ac:dyDescent="0.25">
      <c r="B17" s="373">
        <f>B7</f>
        <v>0</v>
      </c>
      <c r="C17" s="373"/>
      <c r="D17" s="373"/>
      <c r="E17" s="373"/>
      <c r="F17" s="373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</row>
    <row r="18" spans="2:50" x14ac:dyDescent="0.25">
      <c r="B18" s="373">
        <f>$B$8</f>
        <v>0</v>
      </c>
      <c r="C18" s="373"/>
      <c r="D18" s="373">
        <v>0</v>
      </c>
      <c r="E18" s="373"/>
      <c r="F18" s="373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</row>
    <row r="19" spans="2:50" s="168" customFormat="1" ht="14.25" customHeight="1" x14ac:dyDescent="0.25"/>
    <row r="20" spans="2:50" s="168" customFormat="1" x14ac:dyDescent="0.25"/>
    <row r="21" spans="2:50" x14ac:dyDescent="0.25">
      <c r="B21" s="391" t="s">
        <v>24</v>
      </c>
      <c r="C21" s="391"/>
      <c r="D21" s="391"/>
      <c r="E21" s="392"/>
      <c r="F21" s="392"/>
      <c r="G21" s="392"/>
      <c r="H21" s="392"/>
      <c r="I21" s="392"/>
      <c r="J21" s="392"/>
      <c r="K21" s="392"/>
      <c r="L21" s="392"/>
      <c r="M21" s="392"/>
      <c r="N21" s="392"/>
      <c r="O21" s="392"/>
      <c r="P21" s="392"/>
      <c r="Q21" s="392"/>
      <c r="R21" s="392"/>
      <c r="S21" s="392"/>
      <c r="T21" s="392"/>
      <c r="U21" s="392"/>
      <c r="V21" s="392"/>
      <c r="W21" s="392"/>
      <c r="X21" s="392"/>
      <c r="Y21" s="392"/>
      <c r="Z21" s="392"/>
      <c r="AA21" s="392"/>
      <c r="AB21" s="392"/>
      <c r="AC21" s="392"/>
      <c r="AD21" s="392"/>
      <c r="AE21" s="392"/>
      <c r="AF21" s="392"/>
      <c r="AG21" s="392"/>
      <c r="AH21" s="392"/>
      <c r="AI21" s="392"/>
      <c r="AJ21" s="392"/>
      <c r="AK21" s="392"/>
      <c r="AL21" s="392"/>
      <c r="AM21" s="392"/>
      <c r="AN21" s="392"/>
      <c r="AO21" s="392"/>
      <c r="AP21" s="392"/>
      <c r="AQ21" s="392"/>
      <c r="AR21" s="392"/>
      <c r="AS21" s="392"/>
      <c r="AT21" s="392"/>
      <c r="AU21" s="392"/>
      <c r="AV21" s="392"/>
      <c r="AW21" s="392"/>
      <c r="AX21" s="392"/>
    </row>
    <row r="22" spans="2:50" x14ac:dyDescent="0.25">
      <c r="B22" s="389" t="s">
        <v>1</v>
      </c>
      <c r="C22" s="389"/>
      <c r="D22" s="389"/>
      <c r="E22" s="389"/>
      <c r="F22" s="389"/>
      <c r="G22" s="369">
        <f t="shared" ref="G22" si="0">G12</f>
        <v>2026</v>
      </c>
      <c r="H22" s="370"/>
      <c r="I22" s="370"/>
      <c r="J22" s="371"/>
      <c r="K22" s="369">
        <f t="shared" ref="K22" si="1">K12</f>
        <v>2027</v>
      </c>
      <c r="L22" s="370"/>
      <c r="M22" s="370"/>
      <c r="N22" s="371"/>
      <c r="O22" s="369">
        <f t="shared" ref="O22" si="2">O12</f>
        <v>2028</v>
      </c>
      <c r="P22" s="370"/>
      <c r="Q22" s="370"/>
      <c r="R22" s="371"/>
      <c r="S22" s="369">
        <f t="shared" ref="S22" si="3">S12</f>
        <v>2029</v>
      </c>
      <c r="T22" s="370"/>
      <c r="U22" s="370"/>
      <c r="V22" s="371"/>
      <c r="W22" s="369">
        <f t="shared" ref="W22" si="4">W12</f>
        <v>2030</v>
      </c>
      <c r="X22" s="370"/>
      <c r="Y22" s="370"/>
      <c r="Z22" s="371"/>
      <c r="AA22" s="369">
        <f t="shared" ref="AA22" si="5">AA12</f>
        <v>2031</v>
      </c>
      <c r="AB22" s="370"/>
      <c r="AC22" s="370"/>
      <c r="AD22" s="371"/>
    </row>
    <row r="23" spans="2:50" x14ac:dyDescent="0.25">
      <c r="B23" s="390"/>
      <c r="C23" s="390"/>
      <c r="D23" s="390"/>
      <c r="E23" s="390"/>
      <c r="F23" s="390"/>
      <c r="G23" s="6" t="str">
        <f t="shared" ref="G23:AD23" si="6">G13</f>
        <v>1 кв 25</v>
      </c>
      <c r="H23" s="6" t="str">
        <f t="shared" si="6"/>
        <v>2 кв 25</v>
      </c>
      <c r="I23" s="6" t="str">
        <f t="shared" si="6"/>
        <v>3 кв 25</v>
      </c>
      <c r="J23" s="6" t="str">
        <f t="shared" si="6"/>
        <v>4 кв 25</v>
      </c>
      <c r="K23" s="6" t="str">
        <f t="shared" si="6"/>
        <v>1 кв 26</v>
      </c>
      <c r="L23" s="6" t="str">
        <f t="shared" si="6"/>
        <v>2 кв 26</v>
      </c>
      <c r="M23" s="6" t="str">
        <f t="shared" si="6"/>
        <v>3 кв 26</v>
      </c>
      <c r="N23" s="6" t="str">
        <f t="shared" si="6"/>
        <v>4 кв 26</v>
      </c>
      <c r="O23" s="6" t="str">
        <f t="shared" si="6"/>
        <v>1 кв 27</v>
      </c>
      <c r="P23" s="6" t="str">
        <f t="shared" si="6"/>
        <v>2 кв 27</v>
      </c>
      <c r="Q23" s="6" t="str">
        <f t="shared" si="6"/>
        <v>3 кв 27</v>
      </c>
      <c r="R23" s="6" t="str">
        <f t="shared" si="6"/>
        <v>4 кв 27</v>
      </c>
      <c r="S23" s="6" t="str">
        <f t="shared" si="6"/>
        <v>1 кв 28</v>
      </c>
      <c r="T23" s="6" t="str">
        <f t="shared" si="6"/>
        <v>2 кв 28</v>
      </c>
      <c r="U23" s="6" t="str">
        <f t="shared" si="6"/>
        <v>3 кв 28</v>
      </c>
      <c r="V23" s="6" t="str">
        <f t="shared" si="6"/>
        <v>4 кв 28</v>
      </c>
      <c r="W23" s="6" t="str">
        <f t="shared" si="6"/>
        <v>1 кв 29</v>
      </c>
      <c r="X23" s="6" t="str">
        <f t="shared" si="6"/>
        <v>2 кв 29</v>
      </c>
      <c r="Y23" s="6" t="str">
        <f t="shared" si="6"/>
        <v>3 кв 29</v>
      </c>
      <c r="Z23" s="6" t="str">
        <f t="shared" si="6"/>
        <v>4 кв 29</v>
      </c>
      <c r="AA23" s="6" t="str">
        <f t="shared" si="6"/>
        <v>1 кв 30</v>
      </c>
      <c r="AB23" s="6" t="str">
        <f t="shared" si="6"/>
        <v>2 кв 30</v>
      </c>
      <c r="AC23" s="6" t="str">
        <f t="shared" si="6"/>
        <v>3 кв 30</v>
      </c>
      <c r="AD23" s="6" t="str">
        <f t="shared" si="6"/>
        <v>4 кв 30</v>
      </c>
    </row>
    <row r="24" spans="2:50" x14ac:dyDescent="0.25">
      <c r="B24" s="373">
        <f>$B$4</f>
        <v>0</v>
      </c>
      <c r="C24" s="373"/>
      <c r="D24" s="373"/>
      <c r="E24" s="373"/>
      <c r="F24" s="373"/>
      <c r="G24" s="79">
        <f t="shared" ref="G24:V24" si="7">G39*$D$4/1000</f>
        <v>0</v>
      </c>
      <c r="H24" s="79">
        <f t="shared" si="7"/>
        <v>0</v>
      </c>
      <c r="I24" s="79">
        <f t="shared" si="7"/>
        <v>0</v>
      </c>
      <c r="J24" s="79">
        <f t="shared" si="7"/>
        <v>0</v>
      </c>
      <c r="K24" s="79">
        <f t="shared" si="7"/>
        <v>0</v>
      </c>
      <c r="L24" s="79">
        <f t="shared" si="7"/>
        <v>0</v>
      </c>
      <c r="M24" s="79">
        <f t="shared" si="7"/>
        <v>0</v>
      </c>
      <c r="N24" s="79">
        <f t="shared" si="7"/>
        <v>0</v>
      </c>
      <c r="O24" s="79">
        <f t="shared" si="7"/>
        <v>0</v>
      </c>
      <c r="P24" s="79">
        <f t="shared" si="7"/>
        <v>0</v>
      </c>
      <c r="Q24" s="79">
        <f t="shared" si="7"/>
        <v>0</v>
      </c>
      <c r="R24" s="79">
        <f t="shared" si="7"/>
        <v>0</v>
      </c>
      <c r="S24" s="79">
        <f t="shared" si="7"/>
        <v>0</v>
      </c>
      <c r="T24" s="79">
        <f t="shared" si="7"/>
        <v>0</v>
      </c>
      <c r="U24" s="79">
        <f t="shared" si="7"/>
        <v>0</v>
      </c>
      <c r="V24" s="79">
        <f t="shared" si="7"/>
        <v>0</v>
      </c>
      <c r="W24" s="79">
        <f t="shared" ref="W24:Z24" si="8">W39*$D$4/1000</f>
        <v>0</v>
      </c>
      <c r="X24" s="79">
        <f t="shared" si="8"/>
        <v>0</v>
      </c>
      <c r="Y24" s="79">
        <f t="shared" si="8"/>
        <v>0</v>
      </c>
      <c r="Z24" s="79">
        <f t="shared" si="8"/>
        <v>0</v>
      </c>
      <c r="AA24" s="79">
        <f t="shared" ref="AA24:AD24" si="9">AA39*$D$4/1000</f>
        <v>0</v>
      </c>
      <c r="AB24" s="79">
        <f t="shared" si="9"/>
        <v>0</v>
      </c>
      <c r="AC24" s="79">
        <f t="shared" si="9"/>
        <v>0</v>
      </c>
      <c r="AD24" s="79">
        <f t="shared" si="9"/>
        <v>0</v>
      </c>
    </row>
    <row r="25" spans="2:50" x14ac:dyDescent="0.25">
      <c r="B25" s="373">
        <f>$B$5</f>
        <v>0</v>
      </c>
      <c r="C25" s="373"/>
      <c r="D25" s="373"/>
      <c r="E25" s="373">
        <f t="shared" ref="E25" si="10">E40*$D$5/1000</f>
        <v>0</v>
      </c>
      <c r="F25" s="373">
        <f t="shared" ref="F25:V25" si="11">F40*$D$5/1000</f>
        <v>0</v>
      </c>
      <c r="G25" s="79">
        <f t="shared" si="11"/>
        <v>0</v>
      </c>
      <c r="H25" s="79">
        <f t="shared" si="11"/>
        <v>0</v>
      </c>
      <c r="I25" s="79">
        <f t="shared" si="11"/>
        <v>0</v>
      </c>
      <c r="J25" s="79">
        <f t="shared" si="11"/>
        <v>0</v>
      </c>
      <c r="K25" s="79">
        <f t="shared" si="11"/>
        <v>0</v>
      </c>
      <c r="L25" s="79">
        <f t="shared" si="11"/>
        <v>0</v>
      </c>
      <c r="M25" s="79">
        <f t="shared" si="11"/>
        <v>0</v>
      </c>
      <c r="N25" s="79">
        <f t="shared" si="11"/>
        <v>0</v>
      </c>
      <c r="O25" s="79">
        <f t="shared" si="11"/>
        <v>0</v>
      </c>
      <c r="P25" s="79">
        <f t="shared" si="11"/>
        <v>0</v>
      </c>
      <c r="Q25" s="79">
        <f t="shared" si="11"/>
        <v>0</v>
      </c>
      <c r="R25" s="79">
        <f t="shared" si="11"/>
        <v>0</v>
      </c>
      <c r="S25" s="79">
        <f t="shared" si="11"/>
        <v>0</v>
      </c>
      <c r="T25" s="79">
        <f t="shared" si="11"/>
        <v>0</v>
      </c>
      <c r="U25" s="79">
        <f t="shared" si="11"/>
        <v>0</v>
      </c>
      <c r="V25" s="79">
        <f t="shared" si="11"/>
        <v>0</v>
      </c>
      <c r="W25" s="79">
        <f t="shared" ref="W25:Z25" si="12">W40*$D$5/1000</f>
        <v>0</v>
      </c>
      <c r="X25" s="79">
        <f t="shared" si="12"/>
        <v>0</v>
      </c>
      <c r="Y25" s="79">
        <f t="shared" si="12"/>
        <v>0</v>
      </c>
      <c r="Z25" s="79">
        <f t="shared" si="12"/>
        <v>0</v>
      </c>
      <c r="AA25" s="79">
        <f t="shared" ref="AA25:AD25" si="13">AA40*$D$5/1000</f>
        <v>0</v>
      </c>
      <c r="AB25" s="79">
        <f t="shared" si="13"/>
        <v>0</v>
      </c>
      <c r="AC25" s="79">
        <f t="shared" si="13"/>
        <v>0</v>
      </c>
      <c r="AD25" s="79">
        <f t="shared" si="13"/>
        <v>0</v>
      </c>
    </row>
    <row r="26" spans="2:50" x14ac:dyDescent="0.25">
      <c r="B26" s="373">
        <f>B6</f>
        <v>0</v>
      </c>
      <c r="C26" s="373"/>
      <c r="D26" s="373"/>
      <c r="E26" s="373">
        <f>E41*$D$6/1000</f>
        <v>0</v>
      </c>
      <c r="F26" s="373">
        <f t="shared" ref="F26:V26" si="14">F41*$D$6/1000</f>
        <v>0</v>
      </c>
      <c r="G26" s="79">
        <f t="shared" si="14"/>
        <v>0</v>
      </c>
      <c r="H26" s="79">
        <f t="shared" si="14"/>
        <v>0</v>
      </c>
      <c r="I26" s="79">
        <f t="shared" si="14"/>
        <v>0</v>
      </c>
      <c r="J26" s="79">
        <f t="shared" si="14"/>
        <v>0</v>
      </c>
      <c r="K26" s="79">
        <f t="shared" si="14"/>
        <v>0</v>
      </c>
      <c r="L26" s="79">
        <f t="shared" si="14"/>
        <v>0</v>
      </c>
      <c r="M26" s="79">
        <f t="shared" si="14"/>
        <v>0</v>
      </c>
      <c r="N26" s="79">
        <f t="shared" si="14"/>
        <v>0</v>
      </c>
      <c r="O26" s="79">
        <f t="shared" si="14"/>
        <v>0</v>
      </c>
      <c r="P26" s="79">
        <f t="shared" si="14"/>
        <v>0</v>
      </c>
      <c r="Q26" s="79">
        <f t="shared" si="14"/>
        <v>0</v>
      </c>
      <c r="R26" s="79">
        <f t="shared" si="14"/>
        <v>0</v>
      </c>
      <c r="S26" s="79">
        <f t="shared" si="14"/>
        <v>0</v>
      </c>
      <c r="T26" s="79">
        <f t="shared" si="14"/>
        <v>0</v>
      </c>
      <c r="U26" s="79">
        <f t="shared" si="14"/>
        <v>0</v>
      </c>
      <c r="V26" s="79">
        <f t="shared" si="14"/>
        <v>0</v>
      </c>
      <c r="W26" s="79">
        <f t="shared" ref="W26:Z26" si="15">W41*$D$6/1000</f>
        <v>0</v>
      </c>
      <c r="X26" s="79">
        <f t="shared" si="15"/>
        <v>0</v>
      </c>
      <c r="Y26" s="79">
        <f t="shared" si="15"/>
        <v>0</v>
      </c>
      <c r="Z26" s="79">
        <f t="shared" si="15"/>
        <v>0</v>
      </c>
      <c r="AA26" s="79">
        <f t="shared" ref="AA26:AD26" si="16">AA41*$D$6/1000</f>
        <v>0</v>
      </c>
      <c r="AB26" s="79">
        <f t="shared" si="16"/>
        <v>0</v>
      </c>
      <c r="AC26" s="79">
        <f t="shared" si="16"/>
        <v>0</v>
      </c>
      <c r="AD26" s="79">
        <f t="shared" si="16"/>
        <v>0</v>
      </c>
    </row>
    <row r="27" spans="2:50" x14ac:dyDescent="0.25">
      <c r="B27" s="373">
        <f>B7</f>
        <v>0</v>
      </c>
      <c r="C27" s="373"/>
      <c r="D27" s="373"/>
      <c r="E27" s="373">
        <f>E42*$D$7/1000</f>
        <v>0</v>
      </c>
      <c r="F27" s="373">
        <f t="shared" ref="F27:V27" si="17">F42*$D$7/1000</f>
        <v>0</v>
      </c>
      <c r="G27" s="79">
        <f t="shared" si="17"/>
        <v>0</v>
      </c>
      <c r="H27" s="79">
        <f t="shared" si="17"/>
        <v>0</v>
      </c>
      <c r="I27" s="79">
        <f t="shared" si="17"/>
        <v>0</v>
      </c>
      <c r="J27" s="79">
        <f t="shared" si="17"/>
        <v>0</v>
      </c>
      <c r="K27" s="79">
        <f t="shared" si="17"/>
        <v>0</v>
      </c>
      <c r="L27" s="79">
        <f t="shared" si="17"/>
        <v>0</v>
      </c>
      <c r="M27" s="79">
        <f t="shared" si="17"/>
        <v>0</v>
      </c>
      <c r="N27" s="79">
        <f t="shared" si="17"/>
        <v>0</v>
      </c>
      <c r="O27" s="79">
        <f t="shared" si="17"/>
        <v>0</v>
      </c>
      <c r="P27" s="79">
        <f t="shared" si="17"/>
        <v>0</v>
      </c>
      <c r="Q27" s="79">
        <f t="shared" si="17"/>
        <v>0</v>
      </c>
      <c r="R27" s="79">
        <f t="shared" si="17"/>
        <v>0</v>
      </c>
      <c r="S27" s="79">
        <f t="shared" si="17"/>
        <v>0</v>
      </c>
      <c r="T27" s="79">
        <f t="shared" si="17"/>
        <v>0</v>
      </c>
      <c r="U27" s="79">
        <f t="shared" si="17"/>
        <v>0</v>
      </c>
      <c r="V27" s="79">
        <f t="shared" si="17"/>
        <v>0</v>
      </c>
      <c r="W27" s="79">
        <f t="shared" ref="W27:Z27" si="18">W42*$D$7/1000</f>
        <v>0</v>
      </c>
      <c r="X27" s="79">
        <f t="shared" si="18"/>
        <v>0</v>
      </c>
      <c r="Y27" s="79">
        <f t="shared" si="18"/>
        <v>0</v>
      </c>
      <c r="Z27" s="79">
        <f t="shared" si="18"/>
        <v>0</v>
      </c>
      <c r="AA27" s="79">
        <f t="shared" ref="AA27:AD27" si="19">AA42*$D$7/1000</f>
        <v>0</v>
      </c>
      <c r="AB27" s="79">
        <f t="shared" si="19"/>
        <v>0</v>
      </c>
      <c r="AC27" s="79">
        <f t="shared" si="19"/>
        <v>0</v>
      </c>
      <c r="AD27" s="79">
        <f t="shared" si="19"/>
        <v>0</v>
      </c>
    </row>
    <row r="28" spans="2:50" x14ac:dyDescent="0.25">
      <c r="B28" s="373">
        <f>$B$8</f>
        <v>0</v>
      </c>
      <c r="C28" s="373"/>
      <c r="D28" s="373"/>
      <c r="E28" s="373">
        <f t="shared" ref="E28:E29" si="20">E43*$D$8/1000</f>
        <v>0</v>
      </c>
      <c r="F28" s="373">
        <f t="shared" ref="F28:V29" si="21">F43*$D$8/1000</f>
        <v>0</v>
      </c>
      <c r="G28" s="79">
        <f t="shared" si="21"/>
        <v>0</v>
      </c>
      <c r="H28" s="79">
        <f t="shared" si="21"/>
        <v>0</v>
      </c>
      <c r="I28" s="79">
        <f t="shared" si="21"/>
        <v>0</v>
      </c>
      <c r="J28" s="79">
        <f t="shared" si="21"/>
        <v>0</v>
      </c>
      <c r="K28" s="79">
        <f t="shared" si="21"/>
        <v>0</v>
      </c>
      <c r="L28" s="79">
        <f t="shared" si="21"/>
        <v>0</v>
      </c>
      <c r="M28" s="79">
        <f t="shared" si="21"/>
        <v>0</v>
      </c>
      <c r="N28" s="79">
        <f t="shared" si="21"/>
        <v>0</v>
      </c>
      <c r="O28" s="79">
        <f t="shared" si="21"/>
        <v>0</v>
      </c>
      <c r="P28" s="79">
        <f t="shared" si="21"/>
        <v>0</v>
      </c>
      <c r="Q28" s="79">
        <f t="shared" si="21"/>
        <v>0</v>
      </c>
      <c r="R28" s="79">
        <f t="shared" si="21"/>
        <v>0</v>
      </c>
      <c r="S28" s="79">
        <f t="shared" si="21"/>
        <v>0</v>
      </c>
      <c r="T28" s="79">
        <f t="shared" si="21"/>
        <v>0</v>
      </c>
      <c r="U28" s="79">
        <f t="shared" si="21"/>
        <v>0</v>
      </c>
      <c r="V28" s="79">
        <f t="shared" si="21"/>
        <v>0</v>
      </c>
      <c r="W28" s="79">
        <f t="shared" ref="W28:Z28" si="22">W43*$D$8/1000</f>
        <v>0</v>
      </c>
      <c r="X28" s="79">
        <f t="shared" si="22"/>
        <v>0</v>
      </c>
      <c r="Y28" s="79">
        <f t="shared" si="22"/>
        <v>0</v>
      </c>
      <c r="Z28" s="79">
        <f t="shared" si="22"/>
        <v>0</v>
      </c>
      <c r="AA28" s="79">
        <f t="shared" ref="AA28:AD28" si="23">AA43*$D$8/1000</f>
        <v>0</v>
      </c>
      <c r="AB28" s="79">
        <f t="shared" si="23"/>
        <v>0</v>
      </c>
      <c r="AC28" s="79">
        <f t="shared" si="23"/>
        <v>0</v>
      </c>
      <c r="AD28" s="79">
        <f t="shared" si="23"/>
        <v>0</v>
      </c>
    </row>
    <row r="29" spans="2:50" x14ac:dyDescent="0.25">
      <c r="B29" s="373" t="s">
        <v>283</v>
      </c>
      <c r="C29" s="373"/>
      <c r="D29" s="373">
        <v>1</v>
      </c>
      <c r="E29" s="373">
        <f t="shared" si="20"/>
        <v>0</v>
      </c>
      <c r="F29" s="373">
        <f t="shared" si="21"/>
        <v>0</v>
      </c>
      <c r="G29" s="282"/>
      <c r="H29" s="282"/>
      <c r="I29" s="282"/>
      <c r="J29" s="282"/>
      <c r="K29" s="282"/>
      <c r="L29" s="282"/>
      <c r="M29" s="282"/>
      <c r="N29" s="282"/>
      <c r="O29" s="282"/>
      <c r="P29" s="282"/>
      <c r="Q29" s="282"/>
      <c r="R29" s="282"/>
      <c r="S29" s="282"/>
      <c r="T29" s="282"/>
      <c r="U29" s="282"/>
      <c r="V29" s="282"/>
      <c r="W29" s="282"/>
      <c r="X29" s="282"/>
      <c r="Y29" s="282"/>
      <c r="Z29" s="282"/>
      <c r="AA29" s="282"/>
      <c r="AB29" s="282"/>
      <c r="AC29" s="282"/>
      <c r="AD29" s="282"/>
    </row>
    <row r="30" spans="2:50" x14ac:dyDescent="0.25">
      <c r="B30" s="380" t="s">
        <v>213</v>
      </c>
      <c r="C30" s="381"/>
      <c r="D30" s="381"/>
      <c r="E30" s="381"/>
      <c r="F30" s="382"/>
      <c r="G30" s="121">
        <f t="shared" ref="G30:T30" si="24">SUM(G24:G29)</f>
        <v>0</v>
      </c>
      <c r="H30" s="121">
        <f t="shared" si="24"/>
        <v>0</v>
      </c>
      <c r="I30" s="121">
        <f t="shared" si="24"/>
        <v>0</v>
      </c>
      <c r="J30" s="121">
        <f t="shared" si="24"/>
        <v>0</v>
      </c>
      <c r="K30" s="121">
        <f t="shared" si="24"/>
        <v>0</v>
      </c>
      <c r="L30" s="121">
        <f t="shared" si="24"/>
        <v>0</v>
      </c>
      <c r="M30" s="121">
        <f t="shared" si="24"/>
        <v>0</v>
      </c>
      <c r="N30" s="121">
        <f t="shared" si="24"/>
        <v>0</v>
      </c>
      <c r="O30" s="121">
        <f t="shared" si="24"/>
        <v>0</v>
      </c>
      <c r="P30" s="121">
        <f t="shared" si="24"/>
        <v>0</v>
      </c>
      <c r="Q30" s="121">
        <f t="shared" si="24"/>
        <v>0</v>
      </c>
      <c r="R30" s="121">
        <f t="shared" si="24"/>
        <v>0</v>
      </c>
      <c r="S30" s="121">
        <f t="shared" si="24"/>
        <v>0</v>
      </c>
      <c r="T30" s="121">
        <f t="shared" si="24"/>
        <v>0</v>
      </c>
      <c r="U30" s="121">
        <f t="shared" ref="U30:V30" si="25">SUM(U24:U29)</f>
        <v>0</v>
      </c>
      <c r="V30" s="121">
        <f t="shared" si="25"/>
        <v>0</v>
      </c>
      <c r="W30" s="121">
        <f t="shared" ref="W30:X30" si="26">SUM(W24:W29)</f>
        <v>0</v>
      </c>
      <c r="X30" s="121">
        <f t="shared" si="26"/>
        <v>0</v>
      </c>
      <c r="Y30" s="121">
        <f t="shared" ref="Y30:AB30" si="27">SUM(Y24:Y29)</f>
        <v>0</v>
      </c>
      <c r="Z30" s="121">
        <f t="shared" si="27"/>
        <v>0</v>
      </c>
      <c r="AA30" s="121">
        <f t="shared" si="27"/>
        <v>0</v>
      </c>
      <c r="AB30" s="121">
        <f t="shared" si="27"/>
        <v>0</v>
      </c>
      <c r="AC30" s="121">
        <f t="shared" ref="AC30:AD30" si="28">SUM(AC24:AC29)</f>
        <v>0</v>
      </c>
      <c r="AD30" s="121">
        <f t="shared" si="28"/>
        <v>0</v>
      </c>
    </row>
    <row r="31" spans="2:50" x14ac:dyDescent="0.25">
      <c r="B31" s="383" t="s">
        <v>214</v>
      </c>
      <c r="C31" s="384"/>
      <c r="D31" s="384"/>
      <c r="E31" s="384"/>
      <c r="F31" s="385"/>
      <c r="G31" s="80">
        <f>G30*(1+effect!$B$4)^G32</f>
        <v>0</v>
      </c>
      <c r="H31" s="80">
        <f>H30*(1+effect!$B$4)^H32</f>
        <v>0</v>
      </c>
      <c r="I31" s="80">
        <f>I30*(1+effect!$B$4)^I32</f>
        <v>0</v>
      </c>
      <c r="J31" s="80">
        <f>J30*(1+effect!$B$4)^J32</f>
        <v>0</v>
      </c>
      <c r="K31" s="80">
        <f>K30*(1+effect!$B$4)^K32</f>
        <v>0</v>
      </c>
      <c r="L31" s="80">
        <f>L30*(1+effect!$B$4)^L32</f>
        <v>0</v>
      </c>
      <c r="M31" s="80">
        <f>M30*(1+effect!$B$4)^M32</f>
        <v>0</v>
      </c>
      <c r="N31" s="80">
        <f>N30*(1+effect!$B$4)^N32</f>
        <v>0</v>
      </c>
      <c r="O31" s="80">
        <f>O30*(1+effect!$B$4)^O32</f>
        <v>0</v>
      </c>
      <c r="P31" s="80">
        <f>P30*(1+effect!$B$4)^P32</f>
        <v>0</v>
      </c>
      <c r="Q31" s="80">
        <f>Q30*(1+effect!$B$4)^Q32</f>
        <v>0</v>
      </c>
      <c r="R31" s="80">
        <f>R30*(1+effect!$B$4)^R32</f>
        <v>0</v>
      </c>
      <c r="S31" s="80">
        <f>S30*(1+effect!$B$4)^S32</f>
        <v>0</v>
      </c>
      <c r="T31" s="80">
        <f>T30*(1+effect!$B$4)^T32</f>
        <v>0</v>
      </c>
      <c r="U31" s="80">
        <f>U30*(1+effect!$B$4)^U32</f>
        <v>0</v>
      </c>
      <c r="V31" s="80">
        <f>V30*(1+effect!$B$4)^V32</f>
        <v>0</v>
      </c>
      <c r="W31" s="80">
        <f>W30*(1+effect!$B$4)^W32</f>
        <v>0</v>
      </c>
      <c r="X31" s="80">
        <f>X30*(1+effect!$B$4)^X32</f>
        <v>0</v>
      </c>
      <c r="Y31" s="80">
        <f>Y30*(1+effect!$B$4)^Y32</f>
        <v>0</v>
      </c>
      <c r="Z31" s="80">
        <f>Z30*(1+effect!$B$4)^Z32</f>
        <v>0</v>
      </c>
      <c r="AA31" s="80">
        <f>AA30*(1+effect!$B$4)^AA32</f>
        <v>0</v>
      </c>
      <c r="AB31" s="80">
        <f>AB30*(1+effect!$B$4)^AB32</f>
        <v>0</v>
      </c>
      <c r="AC31" s="80">
        <f>AC30*(1+effect!$B$4)^AC32</f>
        <v>0</v>
      </c>
      <c r="AD31" s="80">
        <f>AD30*(1+effect!$B$4)^AD32</f>
        <v>0</v>
      </c>
    </row>
    <row r="32" spans="2:50" s="347" customFormat="1" x14ac:dyDescent="0.25">
      <c r="G32" s="347">
        <v>0</v>
      </c>
      <c r="H32" s="347">
        <v>0</v>
      </c>
      <c r="I32" s="347">
        <v>0</v>
      </c>
      <c r="J32" s="347">
        <v>0</v>
      </c>
      <c r="K32" s="347">
        <f t="shared" ref="K32:AD32" si="29">G32+1</f>
        <v>1</v>
      </c>
      <c r="L32" s="347">
        <f t="shared" si="29"/>
        <v>1</v>
      </c>
      <c r="M32" s="347">
        <f t="shared" si="29"/>
        <v>1</v>
      </c>
      <c r="N32" s="347">
        <f t="shared" si="29"/>
        <v>1</v>
      </c>
      <c r="O32" s="347">
        <f t="shared" si="29"/>
        <v>2</v>
      </c>
      <c r="P32" s="347">
        <f t="shared" si="29"/>
        <v>2</v>
      </c>
      <c r="Q32" s="347">
        <f t="shared" si="29"/>
        <v>2</v>
      </c>
      <c r="R32" s="347">
        <f t="shared" si="29"/>
        <v>2</v>
      </c>
      <c r="S32" s="347">
        <f t="shared" si="29"/>
        <v>3</v>
      </c>
      <c r="T32" s="347">
        <f t="shared" si="29"/>
        <v>3</v>
      </c>
      <c r="U32" s="347">
        <f t="shared" si="29"/>
        <v>3</v>
      </c>
      <c r="V32" s="347">
        <f t="shared" si="29"/>
        <v>3</v>
      </c>
      <c r="W32" s="347">
        <f t="shared" si="29"/>
        <v>4</v>
      </c>
      <c r="X32" s="347">
        <f t="shared" si="29"/>
        <v>4</v>
      </c>
      <c r="Y32" s="347">
        <f t="shared" si="29"/>
        <v>4</v>
      </c>
      <c r="Z32" s="347">
        <f t="shared" si="29"/>
        <v>4</v>
      </c>
      <c r="AA32" s="347">
        <f t="shared" si="29"/>
        <v>5</v>
      </c>
      <c r="AB32" s="347">
        <f t="shared" si="29"/>
        <v>5</v>
      </c>
      <c r="AC32" s="347">
        <f t="shared" si="29"/>
        <v>5</v>
      </c>
      <c r="AD32" s="347">
        <f t="shared" si="29"/>
        <v>5</v>
      </c>
    </row>
    <row r="33" spans="2:30" s="168" customFormat="1" x14ac:dyDescent="0.25"/>
    <row r="34" spans="2:30" s="168" customFormat="1" x14ac:dyDescent="0.25"/>
    <row r="35" spans="2:30" s="168" customFormat="1" x14ac:dyDescent="0.25"/>
    <row r="36" spans="2:30" s="169" customFormat="1" outlineLevel="1" x14ac:dyDescent="0.25">
      <c r="B36" s="170" t="s">
        <v>229</v>
      </c>
      <c r="F36" s="171"/>
    </row>
    <row r="37" spans="2:30" s="169" customFormat="1" outlineLevel="1" x14ac:dyDescent="0.25">
      <c r="B37" s="374" t="s">
        <v>1</v>
      </c>
      <c r="C37" s="375"/>
      <c r="D37" s="375"/>
      <c r="E37" s="375"/>
      <c r="F37" s="376"/>
      <c r="G37" s="372">
        <f t="shared" ref="G37" si="30">G22</f>
        <v>2026</v>
      </c>
      <c r="H37" s="372"/>
      <c r="I37" s="372"/>
      <c r="J37" s="372"/>
      <c r="K37" s="372">
        <f t="shared" ref="K37" si="31">K22</f>
        <v>2027</v>
      </c>
      <c r="L37" s="372"/>
      <c r="M37" s="372"/>
      <c r="N37" s="372"/>
      <c r="O37" s="372">
        <f t="shared" ref="O37" si="32">O22</f>
        <v>2028</v>
      </c>
      <c r="P37" s="372"/>
      <c r="Q37" s="372"/>
      <c r="R37" s="372"/>
      <c r="S37" s="372">
        <f t="shared" ref="S37" si="33">S22</f>
        <v>2029</v>
      </c>
      <c r="T37" s="372"/>
      <c r="U37" s="372"/>
      <c r="V37" s="372"/>
      <c r="W37" s="372">
        <f t="shared" ref="W37" si="34">W22</f>
        <v>2030</v>
      </c>
      <c r="X37" s="372"/>
      <c r="Y37" s="372"/>
      <c r="Z37" s="372"/>
      <c r="AA37" s="372">
        <f t="shared" ref="AA37" si="35">AA22</f>
        <v>2031</v>
      </c>
      <c r="AB37" s="372"/>
      <c r="AC37" s="372"/>
      <c r="AD37" s="372"/>
    </row>
    <row r="38" spans="2:30" s="169" customFormat="1" outlineLevel="1" x14ac:dyDescent="0.25">
      <c r="B38" s="377"/>
      <c r="C38" s="378"/>
      <c r="D38" s="378"/>
      <c r="E38" s="378"/>
      <c r="F38" s="379"/>
      <c r="G38" s="249" t="str">
        <f t="shared" ref="G38:AD38" si="36">G23</f>
        <v>1 кв 25</v>
      </c>
      <c r="H38" s="249" t="str">
        <f t="shared" si="36"/>
        <v>2 кв 25</v>
      </c>
      <c r="I38" s="249" t="str">
        <f t="shared" si="36"/>
        <v>3 кв 25</v>
      </c>
      <c r="J38" s="249" t="str">
        <f t="shared" si="36"/>
        <v>4 кв 25</v>
      </c>
      <c r="K38" s="249" t="str">
        <f t="shared" si="36"/>
        <v>1 кв 26</v>
      </c>
      <c r="L38" s="249" t="str">
        <f t="shared" si="36"/>
        <v>2 кв 26</v>
      </c>
      <c r="M38" s="249" t="str">
        <f t="shared" si="36"/>
        <v>3 кв 26</v>
      </c>
      <c r="N38" s="249" t="str">
        <f t="shared" si="36"/>
        <v>4 кв 26</v>
      </c>
      <c r="O38" s="249" t="str">
        <f t="shared" si="36"/>
        <v>1 кв 27</v>
      </c>
      <c r="P38" s="249" t="str">
        <f t="shared" si="36"/>
        <v>2 кв 27</v>
      </c>
      <c r="Q38" s="249" t="str">
        <f t="shared" si="36"/>
        <v>3 кв 27</v>
      </c>
      <c r="R38" s="249" t="str">
        <f t="shared" si="36"/>
        <v>4 кв 27</v>
      </c>
      <c r="S38" s="249" t="str">
        <f t="shared" si="36"/>
        <v>1 кв 28</v>
      </c>
      <c r="T38" s="249" t="str">
        <f t="shared" si="36"/>
        <v>2 кв 28</v>
      </c>
      <c r="U38" s="249" t="str">
        <f t="shared" si="36"/>
        <v>3 кв 28</v>
      </c>
      <c r="V38" s="249" t="str">
        <f t="shared" si="36"/>
        <v>4 кв 28</v>
      </c>
      <c r="W38" s="249" t="str">
        <f t="shared" si="36"/>
        <v>1 кв 29</v>
      </c>
      <c r="X38" s="249" t="str">
        <f t="shared" si="36"/>
        <v>2 кв 29</v>
      </c>
      <c r="Y38" s="249" t="str">
        <f t="shared" si="36"/>
        <v>3 кв 29</v>
      </c>
      <c r="Z38" s="249" t="str">
        <f t="shared" si="36"/>
        <v>4 кв 29</v>
      </c>
      <c r="AA38" s="249" t="str">
        <f t="shared" si="36"/>
        <v>1 кв 30</v>
      </c>
      <c r="AB38" s="249" t="str">
        <f t="shared" si="36"/>
        <v>2 кв 30</v>
      </c>
      <c r="AC38" s="249" t="str">
        <f t="shared" si="36"/>
        <v>3 кв 30</v>
      </c>
      <c r="AD38" s="249" t="str">
        <f t="shared" si="36"/>
        <v>4 кв 30</v>
      </c>
    </row>
    <row r="39" spans="2:30" s="169" customFormat="1" outlineLevel="1" x14ac:dyDescent="0.25">
      <c r="B39" s="366">
        <f>B14</f>
        <v>0</v>
      </c>
      <c r="C39" s="367"/>
      <c r="D39" s="367"/>
      <c r="E39" s="367"/>
      <c r="F39" s="368"/>
      <c r="G39" s="173">
        <f>G14*sens!$B$11</f>
        <v>0</v>
      </c>
      <c r="H39" s="173">
        <f>H14*sens!$B$11</f>
        <v>0</v>
      </c>
      <c r="I39" s="173">
        <f>I14*sens!$B$11</f>
        <v>0</v>
      </c>
      <c r="J39" s="173">
        <f>J14*sens!$B$11</f>
        <v>0</v>
      </c>
      <c r="K39" s="173">
        <f>K14*sens!$B$11</f>
        <v>0</v>
      </c>
      <c r="L39" s="173">
        <f>L14*sens!$B$11</f>
        <v>0</v>
      </c>
      <c r="M39" s="173">
        <f>M14*sens!$B$11</f>
        <v>0</v>
      </c>
      <c r="N39" s="173">
        <f>N14*sens!$B$11</f>
        <v>0</v>
      </c>
      <c r="O39" s="173">
        <f>O14*sens!$B$11</f>
        <v>0</v>
      </c>
      <c r="P39" s="173">
        <f>P14*sens!$B$11</f>
        <v>0</v>
      </c>
      <c r="Q39" s="173">
        <f>Q14*sens!$B$11</f>
        <v>0</v>
      </c>
      <c r="R39" s="173">
        <f>R14*sens!$B$11</f>
        <v>0</v>
      </c>
      <c r="S39" s="173">
        <f>S14*sens!$B$11</f>
        <v>0</v>
      </c>
      <c r="T39" s="173">
        <f>T14*sens!$B$11</f>
        <v>0</v>
      </c>
      <c r="U39" s="173">
        <f>U14*sens!$B$11</f>
        <v>0</v>
      </c>
      <c r="V39" s="173">
        <f>V14*sens!$B$11</f>
        <v>0</v>
      </c>
      <c r="W39" s="173">
        <f>W14*sens!$B$11</f>
        <v>0</v>
      </c>
      <c r="X39" s="173">
        <f>X14*sens!$B$11</f>
        <v>0</v>
      </c>
      <c r="Y39" s="173">
        <f>Y14*sens!$B$11</f>
        <v>0</v>
      </c>
      <c r="Z39" s="173">
        <f>Z14*sens!$B$11</f>
        <v>0</v>
      </c>
      <c r="AA39" s="173">
        <f>AA14*sens!$B$11</f>
        <v>0</v>
      </c>
      <c r="AB39" s="173">
        <f>AB14*sens!$B$11</f>
        <v>0</v>
      </c>
      <c r="AC39" s="173">
        <f>AC14*sens!$B$11</f>
        <v>0</v>
      </c>
      <c r="AD39" s="173">
        <f>AD14*sens!$B$11</f>
        <v>0</v>
      </c>
    </row>
    <row r="40" spans="2:30" s="169" customFormat="1" outlineLevel="1" x14ac:dyDescent="0.25">
      <c r="B40" s="366">
        <f t="shared" ref="B40:B43" si="37">B15</f>
        <v>0</v>
      </c>
      <c r="C40" s="367"/>
      <c r="D40" s="367"/>
      <c r="E40" s="367"/>
      <c r="F40" s="368"/>
      <c r="G40" s="173">
        <f>G15*sens!$B$11</f>
        <v>0</v>
      </c>
      <c r="H40" s="173">
        <f>H15*sens!$B$11</f>
        <v>0</v>
      </c>
      <c r="I40" s="173">
        <f>I15*sens!$B$11</f>
        <v>0</v>
      </c>
      <c r="J40" s="173">
        <f>J15*sens!$B$11</f>
        <v>0</v>
      </c>
      <c r="K40" s="173">
        <f>K15*sens!$B$11</f>
        <v>0</v>
      </c>
      <c r="L40" s="173">
        <f>L15*sens!$B$11</f>
        <v>0</v>
      </c>
      <c r="M40" s="173">
        <f>M15*sens!$B$11</f>
        <v>0</v>
      </c>
      <c r="N40" s="173">
        <f>N15*sens!$B$11</f>
        <v>0</v>
      </c>
      <c r="O40" s="173">
        <f>O15*sens!$B$11</f>
        <v>0</v>
      </c>
      <c r="P40" s="173">
        <f>P15*sens!$B$11</f>
        <v>0</v>
      </c>
      <c r="Q40" s="173">
        <f>Q15*sens!$B$11</f>
        <v>0</v>
      </c>
      <c r="R40" s="173">
        <f>R15*sens!$B$11</f>
        <v>0</v>
      </c>
      <c r="S40" s="173">
        <f>S15*sens!$B$11</f>
        <v>0</v>
      </c>
      <c r="T40" s="173">
        <f>T15*sens!$B$11</f>
        <v>0</v>
      </c>
      <c r="U40" s="173">
        <f>U15*sens!$B$11</f>
        <v>0</v>
      </c>
      <c r="V40" s="173">
        <f>V15*sens!$B$11</f>
        <v>0</v>
      </c>
      <c r="W40" s="173">
        <f>W15*sens!$B$11</f>
        <v>0</v>
      </c>
      <c r="X40" s="173">
        <f>X15*sens!$B$11</f>
        <v>0</v>
      </c>
      <c r="Y40" s="173">
        <f>Y15*sens!$B$11</f>
        <v>0</v>
      </c>
      <c r="Z40" s="173">
        <f>Z15*sens!$B$11</f>
        <v>0</v>
      </c>
      <c r="AA40" s="173">
        <f>AA15*sens!$B$11</f>
        <v>0</v>
      </c>
      <c r="AB40" s="173">
        <f>AB15*sens!$B$11</f>
        <v>0</v>
      </c>
      <c r="AC40" s="173">
        <f>AC15*sens!$B$11</f>
        <v>0</v>
      </c>
      <c r="AD40" s="173">
        <f>AD15*sens!$B$11</f>
        <v>0</v>
      </c>
    </row>
    <row r="41" spans="2:30" s="169" customFormat="1" outlineLevel="1" x14ac:dyDescent="0.25">
      <c r="B41" s="366">
        <f t="shared" si="37"/>
        <v>0</v>
      </c>
      <c r="C41" s="367"/>
      <c r="D41" s="367"/>
      <c r="E41" s="367"/>
      <c r="F41" s="368"/>
      <c r="G41" s="173">
        <f>G16*sens!$B$11</f>
        <v>0</v>
      </c>
      <c r="H41" s="173">
        <f>H16*sens!$B$11</f>
        <v>0</v>
      </c>
      <c r="I41" s="173">
        <f>I16*sens!$B$11</f>
        <v>0</v>
      </c>
      <c r="J41" s="173">
        <f>J16*sens!$B$11</f>
        <v>0</v>
      </c>
      <c r="K41" s="173">
        <f>K16*sens!$B$11</f>
        <v>0</v>
      </c>
      <c r="L41" s="173">
        <f>L16*sens!$B$11</f>
        <v>0</v>
      </c>
      <c r="M41" s="173">
        <f>M16*sens!$B$11</f>
        <v>0</v>
      </c>
      <c r="N41" s="173">
        <f>N16*sens!$B$11</f>
        <v>0</v>
      </c>
      <c r="O41" s="173">
        <f>O16*sens!$B$11</f>
        <v>0</v>
      </c>
      <c r="P41" s="173">
        <f>P16*sens!$B$11</f>
        <v>0</v>
      </c>
      <c r="Q41" s="173">
        <f>Q16*sens!$B$11</f>
        <v>0</v>
      </c>
      <c r="R41" s="173">
        <f>R16*sens!$B$11</f>
        <v>0</v>
      </c>
      <c r="S41" s="173">
        <f>S16*sens!$B$11</f>
        <v>0</v>
      </c>
      <c r="T41" s="173">
        <f>T16*sens!$B$11</f>
        <v>0</v>
      </c>
      <c r="U41" s="173">
        <f>U16*sens!$B$11</f>
        <v>0</v>
      </c>
      <c r="V41" s="173">
        <f>V16*sens!$B$11</f>
        <v>0</v>
      </c>
      <c r="W41" s="173">
        <f>W16*sens!$B$11</f>
        <v>0</v>
      </c>
      <c r="X41" s="173">
        <f>X16*sens!$B$11</f>
        <v>0</v>
      </c>
      <c r="Y41" s="173">
        <f>Y16*sens!$B$11</f>
        <v>0</v>
      </c>
      <c r="Z41" s="173">
        <f>Z16*sens!$B$11</f>
        <v>0</v>
      </c>
      <c r="AA41" s="173">
        <f>AA16*sens!$B$11</f>
        <v>0</v>
      </c>
      <c r="AB41" s="173">
        <f>AB16*sens!$B$11</f>
        <v>0</v>
      </c>
      <c r="AC41" s="173">
        <f>AC16*sens!$B$11</f>
        <v>0</v>
      </c>
      <c r="AD41" s="173">
        <f>AD16*sens!$B$11</f>
        <v>0</v>
      </c>
    </row>
    <row r="42" spans="2:30" s="169" customFormat="1" outlineLevel="1" x14ac:dyDescent="0.25">
      <c r="B42" s="366">
        <f t="shared" si="37"/>
        <v>0</v>
      </c>
      <c r="C42" s="367"/>
      <c r="D42" s="367"/>
      <c r="E42" s="367"/>
      <c r="F42" s="368"/>
      <c r="G42" s="173">
        <f>G17*sens!$B$11</f>
        <v>0</v>
      </c>
      <c r="H42" s="173">
        <f>H17*sens!$B$11</f>
        <v>0</v>
      </c>
      <c r="I42" s="173">
        <f>I17*sens!$B$11</f>
        <v>0</v>
      </c>
      <c r="J42" s="173">
        <f>J17*sens!$B$11</f>
        <v>0</v>
      </c>
      <c r="K42" s="173">
        <f>K17*sens!$B$11</f>
        <v>0</v>
      </c>
      <c r="L42" s="173">
        <f>L17*sens!$B$11</f>
        <v>0</v>
      </c>
      <c r="M42" s="173">
        <f>M17*sens!$B$11</f>
        <v>0</v>
      </c>
      <c r="N42" s="173">
        <f>N17*sens!$B$11</f>
        <v>0</v>
      </c>
      <c r="O42" s="173">
        <f>O17*sens!$B$11</f>
        <v>0</v>
      </c>
      <c r="P42" s="173">
        <f>P17*sens!$B$11</f>
        <v>0</v>
      </c>
      <c r="Q42" s="173">
        <f>Q17*sens!$B$11</f>
        <v>0</v>
      </c>
      <c r="R42" s="173">
        <f>R17*sens!$B$11</f>
        <v>0</v>
      </c>
      <c r="S42" s="173">
        <f>S17*sens!$B$11</f>
        <v>0</v>
      </c>
      <c r="T42" s="173">
        <f>T17*sens!$B$11</f>
        <v>0</v>
      </c>
      <c r="U42" s="173">
        <f>U17*sens!$B$11</f>
        <v>0</v>
      </c>
      <c r="V42" s="173">
        <f>V17*sens!$B$11</f>
        <v>0</v>
      </c>
      <c r="W42" s="173">
        <f>W17*sens!$B$11</f>
        <v>0</v>
      </c>
      <c r="X42" s="173">
        <f>X17*sens!$B$11</f>
        <v>0</v>
      </c>
      <c r="Y42" s="173">
        <f>Y17*sens!$B$11</f>
        <v>0</v>
      </c>
      <c r="Z42" s="173">
        <f>Z17*sens!$B$11</f>
        <v>0</v>
      </c>
      <c r="AA42" s="173">
        <f>AA17*sens!$B$11</f>
        <v>0</v>
      </c>
      <c r="AB42" s="173">
        <f>AB17*sens!$B$11</f>
        <v>0</v>
      </c>
      <c r="AC42" s="173">
        <f>AC17*sens!$B$11</f>
        <v>0</v>
      </c>
      <c r="AD42" s="173">
        <f>AD17*sens!$B$11</f>
        <v>0</v>
      </c>
    </row>
    <row r="43" spans="2:30" s="169" customFormat="1" outlineLevel="1" x14ac:dyDescent="0.25">
      <c r="B43" s="366">
        <f t="shared" si="37"/>
        <v>0</v>
      </c>
      <c r="C43" s="367"/>
      <c r="D43" s="367"/>
      <c r="E43" s="367"/>
      <c r="F43" s="368"/>
      <c r="G43" s="173">
        <f>G18*sens!$B$11</f>
        <v>0</v>
      </c>
      <c r="H43" s="173">
        <f>H18*sens!$B$11</f>
        <v>0</v>
      </c>
      <c r="I43" s="173">
        <f>I18*sens!$B$11</f>
        <v>0</v>
      </c>
      <c r="J43" s="173">
        <f>J18*sens!$B$11</f>
        <v>0</v>
      </c>
      <c r="K43" s="173">
        <f>K18*sens!$B$11</f>
        <v>0</v>
      </c>
      <c r="L43" s="173">
        <f>L18*sens!$B$11</f>
        <v>0</v>
      </c>
      <c r="M43" s="173">
        <f>M18*sens!$B$11</f>
        <v>0</v>
      </c>
      <c r="N43" s="173">
        <f>N18*sens!$B$11</f>
        <v>0</v>
      </c>
      <c r="O43" s="173">
        <f>O18*sens!$B$11</f>
        <v>0</v>
      </c>
      <c r="P43" s="173">
        <f>P18*sens!$B$11</f>
        <v>0</v>
      </c>
      <c r="Q43" s="173">
        <f>Q18*sens!$B$11</f>
        <v>0</v>
      </c>
      <c r="R43" s="173">
        <f>R18*sens!$B$11</f>
        <v>0</v>
      </c>
      <c r="S43" s="173">
        <f>S18*sens!$B$11</f>
        <v>0</v>
      </c>
      <c r="T43" s="173">
        <f>T18*sens!$B$11</f>
        <v>0</v>
      </c>
      <c r="U43" s="173">
        <f>U18*sens!$B$11</f>
        <v>0</v>
      </c>
      <c r="V43" s="173">
        <f>V18*sens!$B$11</f>
        <v>0</v>
      </c>
      <c r="W43" s="173">
        <f>W18*sens!$B$11</f>
        <v>0</v>
      </c>
      <c r="X43" s="173">
        <f>X18*sens!$B$11</f>
        <v>0</v>
      </c>
      <c r="Y43" s="173">
        <f>Y18*sens!$B$11</f>
        <v>0</v>
      </c>
      <c r="Z43" s="173">
        <f>Z18*sens!$B$11</f>
        <v>0</v>
      </c>
      <c r="AA43" s="173">
        <f>AA18*sens!$B$11</f>
        <v>0</v>
      </c>
      <c r="AB43" s="173">
        <f>AB18*sens!$B$11</f>
        <v>0</v>
      </c>
      <c r="AC43" s="173">
        <f>AC18*sens!$B$11</f>
        <v>0</v>
      </c>
      <c r="AD43" s="173">
        <f>AD18*sens!$B$11</f>
        <v>0</v>
      </c>
    </row>
    <row r="44" spans="2:30" s="168" customFormat="1" x14ac:dyDescent="0.25"/>
    <row r="45" spans="2:30" s="168" customFormat="1" x14ac:dyDescent="0.25"/>
    <row r="46" spans="2:30" s="168" customFormat="1" x14ac:dyDescent="0.25"/>
    <row r="47" spans="2:30" s="168" customFormat="1" x14ac:dyDescent="0.25"/>
    <row r="48" spans="2:30" s="168" customFormat="1" x14ac:dyDescent="0.25"/>
    <row r="49" s="168" customFormat="1" x14ac:dyDescent="0.25"/>
    <row r="50" s="168" customFormat="1" x14ac:dyDescent="0.25"/>
    <row r="51" s="168" customFormat="1" x14ac:dyDescent="0.25"/>
    <row r="52" s="168" customFormat="1" x14ac:dyDescent="0.25"/>
    <row r="53" s="168" customFormat="1" x14ac:dyDescent="0.25"/>
    <row r="54" s="168" customFormat="1" x14ac:dyDescent="0.25"/>
    <row r="55" s="168" customFormat="1" x14ac:dyDescent="0.25"/>
    <row r="56" s="168" customFormat="1" x14ac:dyDescent="0.25"/>
    <row r="57" s="168" customFormat="1" x14ac:dyDescent="0.25"/>
    <row r="58" s="168" customFormat="1" x14ac:dyDescent="0.25"/>
    <row r="59" s="168" customFormat="1" x14ac:dyDescent="0.25"/>
    <row r="60" s="168" customFormat="1" x14ac:dyDescent="0.25"/>
    <row r="61" s="168" customFormat="1" x14ac:dyDescent="0.25"/>
    <row r="62" s="168" customFormat="1" x14ac:dyDescent="0.25"/>
    <row r="63" s="168" customFormat="1" x14ac:dyDescent="0.25"/>
    <row r="64" s="168" customFormat="1" x14ac:dyDescent="0.25"/>
    <row r="65" s="168" customFormat="1" x14ac:dyDescent="0.25"/>
    <row r="66" s="168" customFormat="1" x14ac:dyDescent="0.25"/>
    <row r="67" s="168" customFormat="1" x14ac:dyDescent="0.25"/>
    <row r="68" s="168" customFormat="1" x14ac:dyDescent="0.25"/>
    <row r="69" s="168" customFormat="1" x14ac:dyDescent="0.25"/>
    <row r="70" s="168" customFormat="1" x14ac:dyDescent="0.25"/>
    <row r="71" s="168" customFormat="1" x14ac:dyDescent="0.25"/>
    <row r="72" s="168" customFormat="1" x14ac:dyDescent="0.25"/>
    <row r="73" s="168" customFormat="1" x14ac:dyDescent="0.25"/>
    <row r="74" s="168" customFormat="1" x14ac:dyDescent="0.25"/>
    <row r="75" s="168" customFormat="1" x14ac:dyDescent="0.25"/>
    <row r="76" s="168" customFormat="1" x14ac:dyDescent="0.25"/>
    <row r="77" s="168" customFormat="1" x14ac:dyDescent="0.25"/>
    <row r="78" s="168" customFormat="1" x14ac:dyDescent="0.25"/>
    <row r="79" s="168" customFormat="1" x14ac:dyDescent="0.25"/>
    <row r="80" s="168" customFormat="1" x14ac:dyDescent="0.25"/>
    <row r="81" s="168" customFormat="1" x14ac:dyDescent="0.25"/>
    <row r="82" s="168" customFormat="1" x14ac:dyDescent="0.25"/>
    <row r="83" s="168" customFormat="1" x14ac:dyDescent="0.25"/>
    <row r="84" s="168" customFormat="1" x14ac:dyDescent="0.25"/>
  </sheetData>
  <mergeCells count="46">
    <mergeCell ref="B43:F43"/>
    <mergeCell ref="AA12:AD12"/>
    <mergeCell ref="AA22:AD22"/>
    <mergeCell ref="AA37:AD37"/>
    <mergeCell ref="B21:D21"/>
    <mergeCell ref="E21:AX21"/>
    <mergeCell ref="G22:J22"/>
    <mergeCell ref="G37:J37"/>
    <mergeCell ref="K37:N37"/>
    <mergeCell ref="O37:R37"/>
    <mergeCell ref="K22:N22"/>
    <mergeCell ref="O22:R22"/>
    <mergeCell ref="B24:F24"/>
    <mergeCell ref="B25:F25"/>
    <mergeCell ref="B22:F23"/>
    <mergeCell ref="B16:F16"/>
    <mergeCell ref="B1:D1"/>
    <mergeCell ref="B2:B3"/>
    <mergeCell ref="C2:C3"/>
    <mergeCell ref="D2:F2"/>
    <mergeCell ref="B12:F13"/>
    <mergeCell ref="B11:D11"/>
    <mergeCell ref="B29:F29"/>
    <mergeCell ref="B30:F30"/>
    <mergeCell ref="B39:F39"/>
    <mergeCell ref="B17:F17"/>
    <mergeCell ref="B18:F18"/>
    <mergeCell ref="B27:F27"/>
    <mergeCell ref="B31:F31"/>
    <mergeCell ref="B26:F26"/>
    <mergeCell ref="B40:F40"/>
    <mergeCell ref="B41:F41"/>
    <mergeCell ref="B42:F42"/>
    <mergeCell ref="W12:Z12"/>
    <mergeCell ref="W37:Z37"/>
    <mergeCell ref="W22:Z22"/>
    <mergeCell ref="S12:V12"/>
    <mergeCell ref="S22:V22"/>
    <mergeCell ref="S37:V37"/>
    <mergeCell ref="O12:R12"/>
    <mergeCell ref="G12:J12"/>
    <mergeCell ref="B14:F14"/>
    <mergeCell ref="B15:F15"/>
    <mergeCell ref="K12:N12"/>
    <mergeCell ref="B37:F38"/>
    <mergeCell ref="B28:F28"/>
  </mergeCells>
  <phoneticPr fontId="37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R406"/>
  <sheetViews>
    <sheetView topLeftCell="A4" workbookViewId="0">
      <selection activeCell="G18" sqref="G18"/>
    </sheetView>
  </sheetViews>
  <sheetFormatPr defaultRowHeight="15" x14ac:dyDescent="0.25"/>
  <cols>
    <col min="1" max="1" width="55.28515625" bestFit="1" customWidth="1"/>
    <col min="2" max="2" width="10.140625" hidden="1" customWidth="1"/>
    <col min="3" max="3" width="9.7109375" customWidth="1"/>
    <col min="4" max="4" width="9.42578125" customWidth="1"/>
    <col min="5" max="17" width="9.85546875" customWidth="1"/>
    <col min="18" max="21" width="9.85546875" style="168" customWidth="1"/>
    <col min="22" max="96" width="9" style="168"/>
  </cols>
  <sheetData>
    <row r="1" spans="1:96" s="168" customFormat="1" x14ac:dyDescent="0.25"/>
    <row r="2" spans="1:96" s="168" customFormat="1" x14ac:dyDescent="0.25">
      <c r="A2" s="176" t="s">
        <v>209</v>
      </c>
    </row>
    <row r="3" spans="1:96" s="168" customFormat="1" x14ac:dyDescent="0.25">
      <c r="A3" s="168" t="s">
        <v>326</v>
      </c>
    </row>
    <row r="4" spans="1:96" s="21" customFormat="1" ht="12" x14ac:dyDescent="0.2">
      <c r="A4" s="32" t="s">
        <v>10</v>
      </c>
      <c r="B4" s="13" t="s">
        <v>273</v>
      </c>
      <c r="C4" s="13" t="s">
        <v>274</v>
      </c>
      <c r="D4" s="13" t="s">
        <v>275</v>
      </c>
      <c r="E4" s="13" t="s">
        <v>276</v>
      </c>
      <c r="F4" s="13" t="s">
        <v>277</v>
      </c>
      <c r="G4" s="13" t="s">
        <v>278</v>
      </c>
      <c r="H4" s="13" t="s">
        <v>279</v>
      </c>
      <c r="I4" s="13" t="s">
        <v>280</v>
      </c>
      <c r="J4" s="13" t="s">
        <v>286</v>
      </c>
      <c r="K4" s="13" t="s">
        <v>287</v>
      </c>
      <c r="L4" s="13" t="s">
        <v>288</v>
      </c>
      <c r="M4" s="13" t="s">
        <v>289</v>
      </c>
      <c r="N4" s="13" t="s">
        <v>290</v>
      </c>
      <c r="O4" s="13" t="s">
        <v>296</v>
      </c>
      <c r="P4" s="13" t="s">
        <v>297</v>
      </c>
      <c r="Q4" s="13" t="s">
        <v>298</v>
      </c>
      <c r="R4" s="13" t="s">
        <v>299</v>
      </c>
      <c r="S4" s="13" t="s">
        <v>300</v>
      </c>
      <c r="T4" s="13" t="s">
        <v>301</v>
      </c>
      <c r="U4" s="13" t="s">
        <v>302</v>
      </c>
      <c r="V4" s="13" t="s">
        <v>303</v>
      </c>
      <c r="W4" s="13" t="s">
        <v>317</v>
      </c>
      <c r="X4" s="13" t="s">
        <v>328</v>
      </c>
      <c r="Y4" s="13" t="s">
        <v>329</v>
      </c>
      <c r="Z4" s="13" t="s">
        <v>330</v>
      </c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8"/>
      <c r="AT4" s="178"/>
      <c r="AU4" s="178"/>
      <c r="AV4" s="178"/>
      <c r="AW4" s="178"/>
      <c r="AX4" s="178"/>
      <c r="AY4" s="178"/>
      <c r="AZ4" s="178"/>
      <c r="BA4" s="178"/>
      <c r="BB4" s="178"/>
      <c r="BC4" s="178"/>
      <c r="BD4" s="178"/>
      <c r="BE4" s="178"/>
      <c r="BF4" s="178"/>
      <c r="BG4" s="178"/>
      <c r="BH4" s="178"/>
      <c r="BI4" s="178"/>
      <c r="BJ4" s="178"/>
      <c r="BK4" s="178"/>
      <c r="BL4" s="178"/>
      <c r="BM4" s="178"/>
      <c r="BN4" s="178"/>
      <c r="BO4" s="178"/>
      <c r="BP4" s="178"/>
      <c r="BQ4" s="178"/>
      <c r="BR4" s="178"/>
      <c r="BS4" s="178"/>
      <c r="BT4" s="178"/>
      <c r="BU4" s="178"/>
      <c r="BV4" s="178"/>
      <c r="BW4" s="178"/>
      <c r="BX4" s="178"/>
      <c r="BY4" s="178"/>
      <c r="BZ4" s="178"/>
      <c r="CA4" s="178"/>
      <c r="CB4" s="178"/>
      <c r="CC4" s="178"/>
      <c r="CD4" s="178"/>
      <c r="CE4" s="178"/>
      <c r="CF4" s="178"/>
      <c r="CG4" s="178"/>
      <c r="CH4" s="178"/>
      <c r="CI4" s="178"/>
      <c r="CJ4" s="178"/>
      <c r="CK4" s="178"/>
      <c r="CL4" s="178"/>
      <c r="CM4" s="178"/>
      <c r="CN4" s="178"/>
      <c r="CO4" s="178"/>
      <c r="CP4" s="178"/>
      <c r="CQ4" s="178"/>
      <c r="CR4" s="178"/>
    </row>
    <row r="5" spans="1:96" x14ac:dyDescent="0.25">
      <c r="A5" s="24" t="s">
        <v>197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96" x14ac:dyDescent="0.25">
      <c r="A6" s="100" t="s">
        <v>162</v>
      </c>
      <c r="B6" s="112">
        <f t="shared" ref="B6:Q6" si="0">SUM(B8:B11)</f>
        <v>0</v>
      </c>
      <c r="C6" s="112">
        <f t="shared" si="0"/>
        <v>0</v>
      </c>
      <c r="D6" s="112">
        <f t="shared" si="0"/>
        <v>0</v>
      </c>
      <c r="E6" s="112">
        <f t="shared" si="0"/>
        <v>0</v>
      </c>
      <c r="F6" s="112">
        <f t="shared" si="0"/>
        <v>0</v>
      </c>
      <c r="G6" s="112">
        <f t="shared" si="0"/>
        <v>0</v>
      </c>
      <c r="H6" s="112">
        <f t="shared" si="0"/>
        <v>0</v>
      </c>
      <c r="I6" s="112">
        <f t="shared" si="0"/>
        <v>0</v>
      </c>
      <c r="J6" s="112">
        <f t="shared" si="0"/>
        <v>0</v>
      </c>
      <c r="K6" s="112">
        <f t="shared" si="0"/>
        <v>0</v>
      </c>
      <c r="L6" s="112">
        <f t="shared" si="0"/>
        <v>0</v>
      </c>
      <c r="M6" s="112">
        <f t="shared" si="0"/>
        <v>0</v>
      </c>
      <c r="N6" s="112">
        <f t="shared" si="0"/>
        <v>0</v>
      </c>
      <c r="O6" s="112">
        <f t="shared" si="0"/>
        <v>0</v>
      </c>
      <c r="P6" s="112">
        <f t="shared" si="0"/>
        <v>0</v>
      </c>
      <c r="Q6" s="112">
        <f t="shared" si="0"/>
        <v>0</v>
      </c>
      <c r="R6" s="112">
        <f t="shared" ref="R6:U6" si="1">SUM(R8:R11)</f>
        <v>0</v>
      </c>
      <c r="S6" s="112">
        <f t="shared" si="1"/>
        <v>0</v>
      </c>
      <c r="T6" s="112">
        <f t="shared" si="1"/>
        <v>0</v>
      </c>
      <c r="U6" s="112">
        <f t="shared" si="1"/>
        <v>0</v>
      </c>
      <c r="V6" s="112">
        <f t="shared" ref="V6:Z6" si="2">SUM(V8:V11)</f>
        <v>0</v>
      </c>
      <c r="W6" s="112">
        <f t="shared" si="2"/>
        <v>0</v>
      </c>
      <c r="X6" s="112">
        <f t="shared" si="2"/>
        <v>0</v>
      </c>
      <c r="Y6" s="112">
        <f t="shared" si="2"/>
        <v>0</v>
      </c>
      <c r="Z6" s="112">
        <f t="shared" si="2"/>
        <v>0</v>
      </c>
    </row>
    <row r="7" spans="1:96" x14ac:dyDescent="0.25">
      <c r="A7" s="101" t="s">
        <v>170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96" x14ac:dyDescent="0.25">
      <c r="A8" s="101" t="s">
        <v>165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96" ht="24.75" x14ac:dyDescent="0.25">
      <c r="A9" s="101" t="s">
        <v>171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96" x14ac:dyDescent="0.25">
      <c r="A10" s="101" t="s">
        <v>172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96" x14ac:dyDescent="0.25">
      <c r="A11" s="101" t="s">
        <v>166</v>
      </c>
      <c r="B11" s="203"/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</row>
    <row r="12" spans="1:96" x14ac:dyDescent="0.25">
      <c r="A12" s="100" t="s">
        <v>173</v>
      </c>
      <c r="B12" s="112">
        <f t="shared" ref="B12:Q12" si="3">SUM(B14:B18)</f>
        <v>0</v>
      </c>
      <c r="C12" s="112">
        <f t="shared" si="3"/>
        <v>0</v>
      </c>
      <c r="D12" s="112">
        <f t="shared" si="3"/>
        <v>0</v>
      </c>
      <c r="E12" s="112">
        <f t="shared" si="3"/>
        <v>0</v>
      </c>
      <c r="F12" s="112">
        <f t="shared" si="3"/>
        <v>0</v>
      </c>
      <c r="G12" s="112">
        <f t="shared" si="3"/>
        <v>0</v>
      </c>
      <c r="H12" s="112">
        <f t="shared" si="3"/>
        <v>0</v>
      </c>
      <c r="I12" s="112">
        <f t="shared" si="3"/>
        <v>0</v>
      </c>
      <c r="J12" s="112">
        <f t="shared" si="3"/>
        <v>0</v>
      </c>
      <c r="K12" s="112">
        <f t="shared" si="3"/>
        <v>0</v>
      </c>
      <c r="L12" s="112">
        <f t="shared" si="3"/>
        <v>0</v>
      </c>
      <c r="M12" s="112">
        <f t="shared" si="3"/>
        <v>0</v>
      </c>
      <c r="N12" s="112">
        <f t="shared" si="3"/>
        <v>0</v>
      </c>
      <c r="O12" s="112">
        <f t="shared" si="3"/>
        <v>0</v>
      </c>
      <c r="P12" s="112">
        <f t="shared" si="3"/>
        <v>0</v>
      </c>
      <c r="Q12" s="112">
        <f t="shared" si="3"/>
        <v>0</v>
      </c>
      <c r="R12" s="112">
        <f t="shared" ref="R12:U12" si="4">SUM(R14:R18)</f>
        <v>0</v>
      </c>
      <c r="S12" s="112">
        <f t="shared" si="4"/>
        <v>0</v>
      </c>
      <c r="T12" s="112">
        <f t="shared" si="4"/>
        <v>0</v>
      </c>
      <c r="U12" s="112">
        <f t="shared" si="4"/>
        <v>0</v>
      </c>
      <c r="V12" s="112">
        <f t="shared" ref="V12:Z12" si="5">SUM(V14:V18)</f>
        <v>0</v>
      </c>
      <c r="W12" s="112">
        <f t="shared" si="5"/>
        <v>0</v>
      </c>
      <c r="X12" s="112">
        <f t="shared" si="5"/>
        <v>0</v>
      </c>
      <c r="Y12" s="112">
        <f t="shared" si="5"/>
        <v>0</v>
      </c>
      <c r="Z12" s="112">
        <f t="shared" si="5"/>
        <v>0</v>
      </c>
    </row>
    <row r="13" spans="1:96" x14ac:dyDescent="0.25">
      <c r="A13" s="101" t="s">
        <v>170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96" x14ac:dyDescent="0.25">
      <c r="A14" s="101" t="s">
        <v>167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96" x14ac:dyDescent="0.25">
      <c r="A15" s="101" t="s">
        <v>168</v>
      </c>
      <c r="B15" s="203"/>
      <c r="C15" s="203"/>
      <c r="D15" s="203"/>
      <c r="E15" s="203"/>
      <c r="F15" s="203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</row>
    <row r="16" spans="1:96" x14ac:dyDescent="0.25">
      <c r="A16" s="101" t="s">
        <v>174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96" x14ac:dyDescent="0.25">
      <c r="A17" s="101" t="s">
        <v>175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96" x14ac:dyDescent="0.25">
      <c r="A18" s="101" t="s">
        <v>169</v>
      </c>
      <c r="B18" s="203"/>
      <c r="C18" s="203"/>
      <c r="D18" s="203"/>
      <c r="E18" s="203"/>
      <c r="F18" s="203"/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</row>
    <row r="19" spans="1:96" x14ac:dyDescent="0.25">
      <c r="A19" s="102" t="s">
        <v>176</v>
      </c>
      <c r="B19" s="113">
        <f t="shared" ref="B19:Q19" si="6">B6-B12</f>
        <v>0</v>
      </c>
      <c r="C19" s="113">
        <f t="shared" si="6"/>
        <v>0</v>
      </c>
      <c r="D19" s="113">
        <f t="shared" si="6"/>
        <v>0</v>
      </c>
      <c r="E19" s="113">
        <f t="shared" si="6"/>
        <v>0</v>
      </c>
      <c r="F19" s="113">
        <f t="shared" si="6"/>
        <v>0</v>
      </c>
      <c r="G19" s="113">
        <f t="shared" si="6"/>
        <v>0</v>
      </c>
      <c r="H19" s="113">
        <f t="shared" si="6"/>
        <v>0</v>
      </c>
      <c r="I19" s="113">
        <f t="shared" si="6"/>
        <v>0</v>
      </c>
      <c r="J19" s="113">
        <f t="shared" si="6"/>
        <v>0</v>
      </c>
      <c r="K19" s="113">
        <f t="shared" si="6"/>
        <v>0</v>
      </c>
      <c r="L19" s="113">
        <f t="shared" si="6"/>
        <v>0</v>
      </c>
      <c r="M19" s="113">
        <f t="shared" si="6"/>
        <v>0</v>
      </c>
      <c r="N19" s="113">
        <f t="shared" si="6"/>
        <v>0</v>
      </c>
      <c r="O19" s="113">
        <f t="shared" si="6"/>
        <v>0</v>
      </c>
      <c r="P19" s="113">
        <f t="shared" si="6"/>
        <v>0</v>
      </c>
      <c r="Q19" s="113">
        <f t="shared" si="6"/>
        <v>0</v>
      </c>
      <c r="R19" s="113">
        <f t="shared" ref="R19:U19" si="7">R6-R12</f>
        <v>0</v>
      </c>
      <c r="S19" s="113">
        <f t="shared" si="7"/>
        <v>0</v>
      </c>
      <c r="T19" s="113">
        <f t="shared" si="7"/>
        <v>0</v>
      </c>
      <c r="U19" s="113">
        <f t="shared" si="7"/>
        <v>0</v>
      </c>
      <c r="V19" s="113">
        <f t="shared" ref="V19:Z19" si="8">V6-V12</f>
        <v>0</v>
      </c>
      <c r="W19" s="113">
        <f t="shared" si="8"/>
        <v>0</v>
      </c>
      <c r="X19" s="113">
        <f t="shared" si="8"/>
        <v>0</v>
      </c>
      <c r="Y19" s="113">
        <f t="shared" si="8"/>
        <v>0</v>
      </c>
      <c r="Z19" s="113">
        <f t="shared" si="8"/>
        <v>0</v>
      </c>
    </row>
    <row r="20" spans="1:96" x14ac:dyDescent="0.25">
      <c r="A20" s="10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96" ht="24.75" x14ac:dyDescent="0.25">
      <c r="A21" s="103" t="s">
        <v>177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96" s="3" customFormat="1" x14ac:dyDescent="0.25">
      <c r="A22" s="100" t="s">
        <v>162</v>
      </c>
      <c r="B22" s="17">
        <f t="shared" ref="B22:Z22" si="9">SUM(B24:B28)</f>
        <v>0</v>
      </c>
      <c r="C22" s="17">
        <f t="shared" si="9"/>
        <v>0</v>
      </c>
      <c r="D22" s="17">
        <f t="shared" si="9"/>
        <v>0</v>
      </c>
      <c r="E22" s="17">
        <f t="shared" si="9"/>
        <v>0</v>
      </c>
      <c r="F22" s="17">
        <f t="shared" si="9"/>
        <v>0</v>
      </c>
      <c r="G22" s="17">
        <f t="shared" si="9"/>
        <v>0</v>
      </c>
      <c r="H22" s="17">
        <f t="shared" si="9"/>
        <v>0</v>
      </c>
      <c r="I22" s="17">
        <f t="shared" si="9"/>
        <v>0</v>
      </c>
      <c r="J22" s="17">
        <f t="shared" si="9"/>
        <v>0</v>
      </c>
      <c r="K22" s="17">
        <f t="shared" si="9"/>
        <v>0</v>
      </c>
      <c r="L22" s="17">
        <f t="shared" si="9"/>
        <v>0</v>
      </c>
      <c r="M22" s="17">
        <f t="shared" si="9"/>
        <v>0</v>
      </c>
      <c r="N22" s="17">
        <f t="shared" si="9"/>
        <v>0</v>
      </c>
      <c r="O22" s="17">
        <f t="shared" si="9"/>
        <v>0</v>
      </c>
      <c r="P22" s="17">
        <f t="shared" si="9"/>
        <v>0</v>
      </c>
      <c r="Q22" s="17">
        <f t="shared" si="9"/>
        <v>0</v>
      </c>
      <c r="R22" s="17">
        <f t="shared" si="9"/>
        <v>0</v>
      </c>
      <c r="S22" s="17">
        <f t="shared" si="9"/>
        <v>0</v>
      </c>
      <c r="T22" s="17">
        <f t="shared" si="9"/>
        <v>0</v>
      </c>
      <c r="U22" s="17">
        <f t="shared" si="9"/>
        <v>0</v>
      </c>
      <c r="V22" s="17">
        <f t="shared" si="9"/>
        <v>0</v>
      </c>
      <c r="W22" s="17">
        <f t="shared" si="9"/>
        <v>0</v>
      </c>
      <c r="X22" s="17">
        <f t="shared" si="9"/>
        <v>0</v>
      </c>
      <c r="Y22" s="17">
        <f t="shared" si="9"/>
        <v>0</v>
      </c>
      <c r="Z22" s="17">
        <f t="shared" si="9"/>
        <v>0</v>
      </c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  <c r="AT22" s="176"/>
      <c r="AU22" s="176"/>
      <c r="AV22" s="176"/>
      <c r="AW22" s="176"/>
      <c r="AX22" s="176"/>
      <c r="AY22" s="176"/>
      <c r="AZ22" s="176"/>
      <c r="BA22" s="176"/>
      <c r="BB22" s="176"/>
      <c r="BC22" s="176"/>
      <c r="BD22" s="176"/>
      <c r="BE22" s="176"/>
      <c r="BF22" s="176"/>
      <c r="BG22" s="176"/>
      <c r="BH22" s="176"/>
      <c r="BI22" s="176"/>
      <c r="BJ22" s="176"/>
      <c r="BK22" s="176"/>
      <c r="BL22" s="176"/>
      <c r="BM22" s="176"/>
      <c r="BN22" s="176"/>
      <c r="BO22" s="176"/>
      <c r="BP22" s="176"/>
      <c r="BQ22" s="176"/>
      <c r="BR22" s="176"/>
      <c r="BS22" s="176"/>
      <c r="BT22" s="176"/>
      <c r="BU22" s="176"/>
      <c r="BV22" s="176"/>
      <c r="BW22" s="176"/>
      <c r="BX22" s="176"/>
      <c r="BY22" s="176"/>
      <c r="BZ22" s="176"/>
      <c r="CA22" s="176"/>
      <c r="CB22" s="176"/>
      <c r="CC22" s="176"/>
      <c r="CD22" s="176"/>
      <c r="CE22" s="176"/>
      <c r="CF22" s="176"/>
      <c r="CG22" s="176"/>
      <c r="CH22" s="176"/>
      <c r="CI22" s="176"/>
      <c r="CJ22" s="176"/>
      <c r="CK22" s="176"/>
      <c r="CL22" s="176"/>
      <c r="CM22" s="176"/>
      <c r="CN22" s="176"/>
      <c r="CO22" s="176"/>
      <c r="CP22" s="176"/>
      <c r="CQ22" s="176"/>
      <c r="CR22" s="176"/>
    </row>
    <row r="23" spans="1:96" x14ac:dyDescent="0.25">
      <c r="A23" s="101" t="s">
        <v>170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96" x14ac:dyDescent="0.25">
      <c r="A24" s="101" t="s">
        <v>178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96" x14ac:dyDescent="0.25">
      <c r="A25" s="101" t="s">
        <v>179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96" ht="36.75" x14ac:dyDescent="0.25">
      <c r="A26" s="101" t="s">
        <v>180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96" ht="36.75" x14ac:dyDescent="0.25">
      <c r="A27" s="101" t="s">
        <v>181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96" x14ac:dyDescent="0.25">
      <c r="A28" s="101" t="s">
        <v>166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96" s="3" customFormat="1" x14ac:dyDescent="0.25">
      <c r="A29" s="100" t="s">
        <v>173</v>
      </c>
      <c r="B29" s="17">
        <f t="shared" ref="B29:Q29" si="10">SUM(B30:B35)</f>
        <v>0</v>
      </c>
      <c r="C29" s="17">
        <f t="shared" si="10"/>
        <v>0</v>
      </c>
      <c r="D29" s="17">
        <f t="shared" si="10"/>
        <v>0</v>
      </c>
      <c r="E29" s="17">
        <f t="shared" si="10"/>
        <v>0</v>
      </c>
      <c r="F29" s="17">
        <f t="shared" si="10"/>
        <v>0</v>
      </c>
      <c r="G29" s="17">
        <f t="shared" si="10"/>
        <v>0</v>
      </c>
      <c r="H29" s="17">
        <f t="shared" si="10"/>
        <v>0</v>
      </c>
      <c r="I29" s="17">
        <f t="shared" si="10"/>
        <v>0</v>
      </c>
      <c r="J29" s="17">
        <f t="shared" si="10"/>
        <v>0</v>
      </c>
      <c r="K29" s="17">
        <f t="shared" si="10"/>
        <v>0</v>
      </c>
      <c r="L29" s="17">
        <f t="shared" si="10"/>
        <v>0</v>
      </c>
      <c r="M29" s="17">
        <f t="shared" si="10"/>
        <v>0</v>
      </c>
      <c r="N29" s="17">
        <f t="shared" si="10"/>
        <v>0</v>
      </c>
      <c r="O29" s="17">
        <f t="shared" si="10"/>
        <v>0</v>
      </c>
      <c r="P29" s="17">
        <f t="shared" si="10"/>
        <v>0</v>
      </c>
      <c r="Q29" s="17">
        <f t="shared" si="10"/>
        <v>0</v>
      </c>
      <c r="R29" s="17">
        <f t="shared" ref="R29:U29" si="11">SUM(R30:R35)</f>
        <v>0</v>
      </c>
      <c r="S29" s="17">
        <f t="shared" si="11"/>
        <v>0</v>
      </c>
      <c r="T29" s="17">
        <f t="shared" si="11"/>
        <v>0</v>
      </c>
      <c r="U29" s="17">
        <f t="shared" si="11"/>
        <v>0</v>
      </c>
      <c r="V29" s="17">
        <f t="shared" ref="V29:Z29" si="12">SUM(V30:V35)</f>
        <v>0</v>
      </c>
      <c r="W29" s="17">
        <f t="shared" si="12"/>
        <v>0</v>
      </c>
      <c r="X29" s="17">
        <f t="shared" si="12"/>
        <v>0</v>
      </c>
      <c r="Y29" s="17">
        <f t="shared" si="12"/>
        <v>0</v>
      </c>
      <c r="Z29" s="17">
        <f t="shared" si="12"/>
        <v>0</v>
      </c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6"/>
      <c r="AS29" s="176"/>
      <c r="AT29" s="176"/>
      <c r="AU29" s="176"/>
      <c r="AV29" s="176"/>
      <c r="AW29" s="176"/>
      <c r="AX29" s="176"/>
      <c r="AY29" s="176"/>
      <c r="AZ29" s="176"/>
      <c r="BA29" s="176"/>
      <c r="BB29" s="176"/>
      <c r="BC29" s="176"/>
      <c r="BD29" s="176"/>
      <c r="BE29" s="176"/>
      <c r="BF29" s="176"/>
      <c r="BG29" s="176"/>
      <c r="BH29" s="176"/>
      <c r="BI29" s="176"/>
      <c r="BJ29" s="176"/>
      <c r="BK29" s="176"/>
      <c r="BL29" s="176"/>
      <c r="BM29" s="176"/>
      <c r="BN29" s="176"/>
      <c r="BO29" s="176"/>
      <c r="BP29" s="176"/>
      <c r="BQ29" s="176"/>
      <c r="BR29" s="176"/>
      <c r="BS29" s="176"/>
      <c r="BT29" s="176"/>
      <c r="BU29" s="176"/>
      <c r="BV29" s="176"/>
      <c r="BW29" s="176"/>
      <c r="BX29" s="176"/>
      <c r="BY29" s="176"/>
      <c r="BZ29" s="176"/>
      <c r="CA29" s="176"/>
      <c r="CB29" s="176"/>
      <c r="CC29" s="176"/>
      <c r="CD29" s="176"/>
      <c r="CE29" s="176"/>
      <c r="CF29" s="176"/>
      <c r="CG29" s="176"/>
      <c r="CH29" s="176"/>
      <c r="CI29" s="176"/>
      <c r="CJ29" s="176"/>
      <c r="CK29" s="176"/>
      <c r="CL29" s="176"/>
      <c r="CM29" s="176"/>
      <c r="CN29" s="176"/>
      <c r="CO29" s="176"/>
      <c r="CP29" s="176"/>
      <c r="CQ29" s="176"/>
      <c r="CR29" s="176"/>
    </row>
    <row r="30" spans="1:96" x14ac:dyDescent="0.25">
      <c r="A30" s="101" t="s">
        <v>170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96" ht="36.75" x14ac:dyDescent="0.25">
      <c r="A31" s="101" t="s">
        <v>182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96" ht="24.75" x14ac:dyDescent="0.25">
      <c r="A32" s="101" t="s">
        <v>183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96" ht="36.75" x14ac:dyDescent="0.25">
      <c r="A33" s="101" t="s">
        <v>184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96" ht="24.75" x14ac:dyDescent="0.25">
      <c r="A34" s="101" t="s">
        <v>185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96" x14ac:dyDescent="0.25">
      <c r="A35" s="101" t="s">
        <v>169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96" s="3" customFormat="1" x14ac:dyDescent="0.25">
      <c r="A36" s="102" t="s">
        <v>186</v>
      </c>
      <c r="B36" s="56">
        <f t="shared" ref="B36:Q36" si="13">B22-B29</f>
        <v>0</v>
      </c>
      <c r="C36" s="56">
        <f t="shared" si="13"/>
        <v>0</v>
      </c>
      <c r="D36" s="56">
        <f t="shared" si="13"/>
        <v>0</v>
      </c>
      <c r="E36" s="56">
        <f t="shared" si="13"/>
        <v>0</v>
      </c>
      <c r="F36" s="56">
        <f t="shared" si="13"/>
        <v>0</v>
      </c>
      <c r="G36" s="56">
        <f t="shared" si="13"/>
        <v>0</v>
      </c>
      <c r="H36" s="56">
        <f t="shared" si="13"/>
        <v>0</v>
      </c>
      <c r="I36" s="56">
        <f t="shared" si="13"/>
        <v>0</v>
      </c>
      <c r="J36" s="56">
        <f t="shared" si="13"/>
        <v>0</v>
      </c>
      <c r="K36" s="56">
        <f t="shared" si="13"/>
        <v>0</v>
      </c>
      <c r="L36" s="56">
        <f t="shared" si="13"/>
        <v>0</v>
      </c>
      <c r="M36" s="56">
        <f t="shared" si="13"/>
        <v>0</v>
      </c>
      <c r="N36" s="56">
        <f t="shared" si="13"/>
        <v>0</v>
      </c>
      <c r="O36" s="56">
        <f t="shared" si="13"/>
        <v>0</v>
      </c>
      <c r="P36" s="56">
        <f t="shared" si="13"/>
        <v>0</v>
      </c>
      <c r="Q36" s="56">
        <f t="shared" si="13"/>
        <v>0</v>
      </c>
      <c r="R36" s="56">
        <f t="shared" ref="R36:U36" si="14">R22-R29</f>
        <v>0</v>
      </c>
      <c r="S36" s="56">
        <f t="shared" si="14"/>
        <v>0</v>
      </c>
      <c r="T36" s="56">
        <f t="shared" si="14"/>
        <v>0</v>
      </c>
      <c r="U36" s="56">
        <f t="shared" si="14"/>
        <v>0</v>
      </c>
      <c r="V36" s="56">
        <f t="shared" ref="V36:Z36" si="15">V22-V29</f>
        <v>0</v>
      </c>
      <c r="W36" s="56">
        <f t="shared" si="15"/>
        <v>0</v>
      </c>
      <c r="X36" s="56">
        <f t="shared" si="15"/>
        <v>0</v>
      </c>
      <c r="Y36" s="56">
        <f t="shared" si="15"/>
        <v>0</v>
      </c>
      <c r="Z36" s="56">
        <f t="shared" si="15"/>
        <v>0</v>
      </c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6"/>
      <c r="AS36" s="176"/>
      <c r="AT36" s="176"/>
      <c r="AU36" s="176"/>
      <c r="AV36" s="176"/>
      <c r="AW36" s="176"/>
      <c r="AX36" s="176"/>
      <c r="AY36" s="176"/>
      <c r="AZ36" s="176"/>
      <c r="BA36" s="176"/>
      <c r="BB36" s="176"/>
      <c r="BC36" s="176"/>
      <c r="BD36" s="176"/>
      <c r="BE36" s="176"/>
      <c r="BF36" s="176"/>
      <c r="BG36" s="176"/>
      <c r="BH36" s="176"/>
      <c r="BI36" s="176"/>
      <c r="BJ36" s="176"/>
      <c r="BK36" s="176"/>
      <c r="BL36" s="176"/>
      <c r="BM36" s="176"/>
      <c r="BN36" s="176"/>
      <c r="BO36" s="176"/>
      <c r="BP36" s="176"/>
      <c r="BQ36" s="176"/>
      <c r="BR36" s="176"/>
      <c r="BS36" s="176"/>
      <c r="BT36" s="176"/>
      <c r="BU36" s="176"/>
      <c r="BV36" s="176"/>
      <c r="BW36" s="176"/>
      <c r="BX36" s="176"/>
      <c r="BY36" s="176"/>
      <c r="BZ36" s="176"/>
      <c r="CA36" s="176"/>
      <c r="CB36" s="176"/>
      <c r="CC36" s="176"/>
      <c r="CD36" s="176"/>
      <c r="CE36" s="176"/>
      <c r="CF36" s="176"/>
      <c r="CG36" s="176"/>
      <c r="CH36" s="176"/>
      <c r="CI36" s="176"/>
      <c r="CJ36" s="176"/>
      <c r="CK36" s="176"/>
      <c r="CL36" s="176"/>
      <c r="CM36" s="176"/>
      <c r="CN36" s="176"/>
      <c r="CO36" s="176"/>
      <c r="CP36" s="176"/>
      <c r="CQ36" s="176"/>
      <c r="CR36" s="176"/>
    </row>
    <row r="37" spans="1:96" x14ac:dyDescent="0.25">
      <c r="A37" s="10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96" ht="24.75" x14ac:dyDescent="0.25">
      <c r="A38" s="103" t="s">
        <v>187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96" s="3" customFormat="1" x14ac:dyDescent="0.25">
      <c r="A39" s="100" t="s">
        <v>162</v>
      </c>
      <c r="B39" s="17">
        <f t="shared" ref="B39:Q39" si="16">B41</f>
        <v>0</v>
      </c>
      <c r="C39" s="17">
        <f t="shared" si="16"/>
        <v>0</v>
      </c>
      <c r="D39" s="17">
        <f t="shared" si="16"/>
        <v>0</v>
      </c>
      <c r="E39" s="17">
        <f t="shared" si="16"/>
        <v>0</v>
      </c>
      <c r="F39" s="17"/>
      <c r="G39" s="17">
        <f t="shared" si="16"/>
        <v>0</v>
      </c>
      <c r="H39" s="17">
        <f t="shared" si="16"/>
        <v>0</v>
      </c>
      <c r="I39" s="17">
        <f t="shared" si="16"/>
        <v>0</v>
      </c>
      <c r="J39" s="17">
        <f t="shared" si="16"/>
        <v>0</v>
      </c>
      <c r="K39" s="17">
        <f t="shared" si="16"/>
        <v>0</v>
      </c>
      <c r="L39" s="17">
        <f t="shared" si="16"/>
        <v>0</v>
      </c>
      <c r="M39" s="17">
        <f t="shared" si="16"/>
        <v>0</v>
      </c>
      <c r="N39" s="17">
        <f t="shared" si="16"/>
        <v>0</v>
      </c>
      <c r="O39" s="17">
        <f t="shared" si="16"/>
        <v>0</v>
      </c>
      <c r="P39" s="17">
        <f t="shared" si="16"/>
        <v>0</v>
      </c>
      <c r="Q39" s="17">
        <f t="shared" si="16"/>
        <v>0</v>
      </c>
      <c r="R39" s="17">
        <f t="shared" ref="R39:U39" si="17">R41</f>
        <v>0</v>
      </c>
      <c r="S39" s="17">
        <f t="shared" si="17"/>
        <v>0</v>
      </c>
      <c r="T39" s="17">
        <f t="shared" si="17"/>
        <v>0</v>
      </c>
      <c r="U39" s="17">
        <f t="shared" si="17"/>
        <v>0</v>
      </c>
      <c r="V39" s="17">
        <f t="shared" ref="V39:Z39" si="18">V41</f>
        <v>0</v>
      </c>
      <c r="W39" s="17">
        <f t="shared" si="18"/>
        <v>0</v>
      </c>
      <c r="X39" s="17">
        <f t="shared" si="18"/>
        <v>0</v>
      </c>
      <c r="Y39" s="17">
        <f t="shared" si="18"/>
        <v>0</v>
      </c>
      <c r="Z39" s="17">
        <f t="shared" si="18"/>
        <v>0</v>
      </c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6"/>
      <c r="AS39" s="176"/>
      <c r="AT39" s="176"/>
      <c r="AU39" s="176"/>
      <c r="AV39" s="176"/>
      <c r="AW39" s="176"/>
      <c r="AX39" s="176"/>
      <c r="AY39" s="176"/>
      <c r="AZ39" s="176"/>
      <c r="BA39" s="176"/>
      <c r="BB39" s="176"/>
      <c r="BC39" s="176"/>
      <c r="BD39" s="176"/>
      <c r="BE39" s="176"/>
      <c r="BF39" s="176"/>
      <c r="BG39" s="176"/>
      <c r="BH39" s="176"/>
      <c r="BI39" s="176"/>
      <c r="BJ39" s="176"/>
      <c r="BK39" s="176"/>
      <c r="BL39" s="176"/>
      <c r="BM39" s="176"/>
      <c r="BN39" s="176"/>
      <c r="BO39" s="176"/>
      <c r="BP39" s="176"/>
      <c r="BQ39" s="176"/>
      <c r="BR39" s="176"/>
      <c r="BS39" s="176"/>
      <c r="BT39" s="176"/>
      <c r="BU39" s="176"/>
      <c r="BV39" s="176"/>
      <c r="BW39" s="176"/>
      <c r="BX39" s="176"/>
      <c r="BY39" s="176"/>
      <c r="BZ39" s="176"/>
      <c r="CA39" s="176"/>
      <c r="CB39" s="176"/>
      <c r="CC39" s="176"/>
      <c r="CD39" s="176"/>
      <c r="CE39" s="176"/>
      <c r="CF39" s="176"/>
      <c r="CG39" s="176"/>
      <c r="CH39" s="176"/>
      <c r="CI39" s="176"/>
      <c r="CJ39" s="176"/>
      <c r="CK39" s="176"/>
      <c r="CL39" s="176"/>
      <c r="CM39" s="176"/>
      <c r="CN39" s="176"/>
      <c r="CO39" s="176"/>
      <c r="CP39" s="176"/>
      <c r="CQ39" s="176"/>
      <c r="CR39" s="176"/>
    </row>
    <row r="40" spans="1:96" x14ac:dyDescent="0.25">
      <c r="A40" s="101" t="s">
        <v>170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96" x14ac:dyDescent="0.25">
      <c r="A41" s="101" t="s">
        <v>188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96" x14ac:dyDescent="0.25">
      <c r="A42" s="101" t="s">
        <v>189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96" x14ac:dyDescent="0.25">
      <c r="A43" s="101" t="s">
        <v>190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96" ht="24.75" x14ac:dyDescent="0.25">
      <c r="A44" s="101" t="s">
        <v>191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96" x14ac:dyDescent="0.25">
      <c r="A45" s="101" t="s">
        <v>166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96" s="3" customFormat="1" x14ac:dyDescent="0.25">
      <c r="A46" s="100" t="s">
        <v>173</v>
      </c>
      <c r="B46" s="17">
        <f t="shared" ref="B46:Q46" si="19">SUM(B48:B51)</f>
        <v>0</v>
      </c>
      <c r="C46" s="17">
        <f t="shared" si="19"/>
        <v>0</v>
      </c>
      <c r="D46" s="17">
        <f t="shared" si="19"/>
        <v>0</v>
      </c>
      <c r="E46" s="17">
        <f t="shared" si="19"/>
        <v>0</v>
      </c>
      <c r="F46" s="17">
        <f t="shared" si="19"/>
        <v>0</v>
      </c>
      <c r="G46" s="17">
        <f t="shared" si="19"/>
        <v>0</v>
      </c>
      <c r="H46" s="17">
        <f t="shared" si="19"/>
        <v>0</v>
      </c>
      <c r="I46" s="17">
        <f t="shared" si="19"/>
        <v>0</v>
      </c>
      <c r="J46" s="17">
        <f t="shared" si="19"/>
        <v>0</v>
      </c>
      <c r="K46" s="17">
        <f t="shared" si="19"/>
        <v>0</v>
      </c>
      <c r="L46" s="17">
        <f t="shared" si="19"/>
        <v>0</v>
      </c>
      <c r="M46" s="17">
        <f t="shared" si="19"/>
        <v>0</v>
      </c>
      <c r="N46" s="17">
        <f t="shared" si="19"/>
        <v>0</v>
      </c>
      <c r="O46" s="17">
        <f t="shared" si="19"/>
        <v>0</v>
      </c>
      <c r="P46" s="17">
        <f t="shared" si="19"/>
        <v>0</v>
      </c>
      <c r="Q46" s="17">
        <f t="shared" si="19"/>
        <v>0</v>
      </c>
      <c r="R46" s="17">
        <f t="shared" ref="R46:U46" si="20">SUM(R48:R51)</f>
        <v>0</v>
      </c>
      <c r="S46" s="17">
        <f t="shared" si="20"/>
        <v>0</v>
      </c>
      <c r="T46" s="17">
        <f t="shared" si="20"/>
        <v>0</v>
      </c>
      <c r="U46" s="17">
        <f t="shared" si="20"/>
        <v>0</v>
      </c>
      <c r="V46" s="17">
        <f t="shared" ref="V46:Z46" si="21">SUM(V48:V51)</f>
        <v>0</v>
      </c>
      <c r="W46" s="17">
        <f t="shared" si="21"/>
        <v>0</v>
      </c>
      <c r="X46" s="17">
        <f t="shared" si="21"/>
        <v>0</v>
      </c>
      <c r="Y46" s="17">
        <f t="shared" si="21"/>
        <v>0</v>
      </c>
      <c r="Z46" s="17">
        <f t="shared" si="21"/>
        <v>0</v>
      </c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6"/>
      <c r="AS46" s="176"/>
      <c r="AT46" s="176"/>
      <c r="AU46" s="176"/>
      <c r="AV46" s="176"/>
      <c r="AW46" s="176"/>
      <c r="AX46" s="176"/>
      <c r="AY46" s="176"/>
      <c r="AZ46" s="176"/>
      <c r="BA46" s="176"/>
      <c r="BB46" s="176"/>
      <c r="BC46" s="176"/>
      <c r="BD46" s="176"/>
      <c r="BE46" s="176"/>
      <c r="BF46" s="176"/>
      <c r="BG46" s="176"/>
      <c r="BH46" s="176"/>
      <c r="BI46" s="176"/>
      <c r="BJ46" s="176"/>
      <c r="BK46" s="176"/>
      <c r="BL46" s="176"/>
      <c r="BM46" s="176"/>
      <c r="BN46" s="176"/>
      <c r="BO46" s="176"/>
      <c r="BP46" s="176"/>
      <c r="BQ46" s="176"/>
      <c r="BR46" s="176"/>
      <c r="BS46" s="176"/>
      <c r="BT46" s="176"/>
      <c r="BU46" s="176"/>
      <c r="BV46" s="176"/>
      <c r="BW46" s="176"/>
      <c r="BX46" s="176"/>
      <c r="BY46" s="176"/>
      <c r="BZ46" s="176"/>
      <c r="CA46" s="176"/>
      <c r="CB46" s="176"/>
      <c r="CC46" s="176"/>
      <c r="CD46" s="176"/>
      <c r="CE46" s="176"/>
      <c r="CF46" s="176"/>
      <c r="CG46" s="176"/>
      <c r="CH46" s="176"/>
      <c r="CI46" s="176"/>
      <c r="CJ46" s="176"/>
      <c r="CK46" s="176"/>
      <c r="CL46" s="176"/>
      <c r="CM46" s="176"/>
      <c r="CN46" s="176"/>
      <c r="CO46" s="176"/>
      <c r="CP46" s="176"/>
      <c r="CQ46" s="176"/>
      <c r="CR46" s="176"/>
    </row>
    <row r="47" spans="1:96" x14ac:dyDescent="0.25">
      <c r="A47" s="101" t="s">
        <v>170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96" ht="24.75" x14ac:dyDescent="0.25">
      <c r="A48" s="101" t="s">
        <v>192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96" ht="24.75" x14ac:dyDescent="0.25">
      <c r="A49" s="101" t="s">
        <v>193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96" ht="24.75" x14ac:dyDescent="0.25">
      <c r="A50" s="101" t="s">
        <v>194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96" x14ac:dyDescent="0.25">
      <c r="A51" s="101" t="s">
        <v>169</v>
      </c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96" s="3" customFormat="1" x14ac:dyDescent="0.25">
      <c r="A52" s="102" t="s">
        <v>163</v>
      </c>
      <c r="B52" s="56">
        <f t="shared" ref="B52:Q52" si="22">B39-B46</f>
        <v>0</v>
      </c>
      <c r="C52" s="56">
        <f t="shared" si="22"/>
        <v>0</v>
      </c>
      <c r="D52" s="56">
        <f t="shared" si="22"/>
        <v>0</v>
      </c>
      <c r="E52" s="56">
        <f t="shared" si="22"/>
        <v>0</v>
      </c>
      <c r="F52" s="56">
        <f t="shared" si="22"/>
        <v>0</v>
      </c>
      <c r="G52" s="56">
        <f t="shared" si="22"/>
        <v>0</v>
      </c>
      <c r="H52" s="56">
        <f t="shared" si="22"/>
        <v>0</v>
      </c>
      <c r="I52" s="56">
        <f t="shared" si="22"/>
        <v>0</v>
      </c>
      <c r="J52" s="56">
        <f t="shared" si="22"/>
        <v>0</v>
      </c>
      <c r="K52" s="56">
        <f t="shared" si="22"/>
        <v>0</v>
      </c>
      <c r="L52" s="56">
        <f t="shared" si="22"/>
        <v>0</v>
      </c>
      <c r="M52" s="56">
        <f t="shared" si="22"/>
        <v>0</v>
      </c>
      <c r="N52" s="56">
        <f t="shared" si="22"/>
        <v>0</v>
      </c>
      <c r="O52" s="56">
        <f t="shared" si="22"/>
        <v>0</v>
      </c>
      <c r="P52" s="56">
        <f t="shared" si="22"/>
        <v>0</v>
      </c>
      <c r="Q52" s="56">
        <f t="shared" si="22"/>
        <v>0</v>
      </c>
      <c r="R52" s="56">
        <f t="shared" ref="R52:U52" si="23">R39-R46</f>
        <v>0</v>
      </c>
      <c r="S52" s="56">
        <f t="shared" si="23"/>
        <v>0</v>
      </c>
      <c r="T52" s="56">
        <f t="shared" si="23"/>
        <v>0</v>
      </c>
      <c r="U52" s="56">
        <f t="shared" si="23"/>
        <v>0</v>
      </c>
      <c r="V52" s="56">
        <f t="shared" ref="V52:Z52" si="24">V39-V46</f>
        <v>0</v>
      </c>
      <c r="W52" s="56">
        <f t="shared" si="24"/>
        <v>0</v>
      </c>
      <c r="X52" s="56">
        <f t="shared" si="24"/>
        <v>0</v>
      </c>
      <c r="Y52" s="56">
        <f t="shared" si="24"/>
        <v>0</v>
      </c>
      <c r="Z52" s="56">
        <f t="shared" si="24"/>
        <v>0</v>
      </c>
      <c r="AA52" s="176"/>
      <c r="AB52" s="176"/>
      <c r="AC52" s="176"/>
      <c r="AD52" s="176"/>
      <c r="AE52" s="176"/>
      <c r="AF52" s="176"/>
      <c r="AG52" s="176"/>
      <c r="AH52" s="176"/>
      <c r="AI52" s="176"/>
      <c r="AJ52" s="176"/>
      <c r="AK52" s="176"/>
      <c r="AL52" s="176"/>
      <c r="AM52" s="176"/>
      <c r="AN52" s="176"/>
      <c r="AO52" s="176"/>
      <c r="AP52" s="176"/>
      <c r="AQ52" s="176"/>
      <c r="AR52" s="176"/>
      <c r="AS52" s="176"/>
      <c r="AT52" s="176"/>
      <c r="AU52" s="176"/>
      <c r="AV52" s="176"/>
      <c r="AW52" s="176"/>
      <c r="AX52" s="176"/>
      <c r="AY52" s="176"/>
      <c r="AZ52" s="176"/>
      <c r="BA52" s="176"/>
      <c r="BB52" s="176"/>
      <c r="BC52" s="176"/>
      <c r="BD52" s="176"/>
      <c r="BE52" s="176"/>
      <c r="BF52" s="176"/>
      <c r="BG52" s="176"/>
      <c r="BH52" s="176"/>
      <c r="BI52" s="176"/>
      <c r="BJ52" s="176"/>
      <c r="BK52" s="176"/>
      <c r="BL52" s="176"/>
      <c r="BM52" s="176"/>
      <c r="BN52" s="176"/>
      <c r="BO52" s="176"/>
      <c r="BP52" s="176"/>
      <c r="BQ52" s="176"/>
      <c r="BR52" s="176"/>
      <c r="BS52" s="176"/>
      <c r="BT52" s="176"/>
      <c r="BU52" s="176"/>
      <c r="BV52" s="176"/>
      <c r="BW52" s="176"/>
      <c r="BX52" s="176"/>
      <c r="BY52" s="176"/>
      <c r="BZ52" s="176"/>
      <c r="CA52" s="176"/>
      <c r="CB52" s="176"/>
      <c r="CC52" s="176"/>
      <c r="CD52" s="176"/>
      <c r="CE52" s="176"/>
      <c r="CF52" s="176"/>
      <c r="CG52" s="176"/>
      <c r="CH52" s="176"/>
      <c r="CI52" s="176"/>
      <c r="CJ52" s="176"/>
      <c r="CK52" s="176"/>
      <c r="CL52" s="176"/>
      <c r="CM52" s="176"/>
      <c r="CN52" s="176"/>
      <c r="CO52" s="176"/>
      <c r="CP52" s="176"/>
      <c r="CQ52" s="176"/>
      <c r="CR52" s="176"/>
    </row>
    <row r="53" spans="1:96" s="3" customFormat="1" x14ac:dyDescent="0.25">
      <c r="A53" s="104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176"/>
      <c r="AB53" s="176"/>
      <c r="AC53" s="176"/>
      <c r="AD53" s="176"/>
      <c r="AE53" s="176"/>
      <c r="AF53" s="176"/>
      <c r="AG53" s="176"/>
      <c r="AH53" s="176"/>
      <c r="AI53" s="176"/>
      <c r="AJ53" s="176"/>
      <c r="AK53" s="176"/>
      <c r="AL53" s="176"/>
      <c r="AM53" s="176"/>
      <c r="AN53" s="176"/>
      <c r="AO53" s="176"/>
      <c r="AP53" s="176"/>
      <c r="AQ53" s="176"/>
      <c r="AR53" s="176"/>
      <c r="AS53" s="176"/>
      <c r="AT53" s="176"/>
      <c r="AU53" s="176"/>
      <c r="AV53" s="176"/>
      <c r="AW53" s="176"/>
      <c r="AX53" s="176"/>
      <c r="AY53" s="176"/>
      <c r="AZ53" s="176"/>
      <c r="BA53" s="176"/>
      <c r="BB53" s="176"/>
      <c r="BC53" s="176"/>
      <c r="BD53" s="176"/>
      <c r="BE53" s="176"/>
      <c r="BF53" s="176"/>
      <c r="BG53" s="176"/>
      <c r="BH53" s="176"/>
      <c r="BI53" s="176"/>
      <c r="BJ53" s="176"/>
      <c r="BK53" s="176"/>
      <c r="BL53" s="176"/>
      <c r="BM53" s="176"/>
      <c r="BN53" s="176"/>
      <c r="BO53" s="176"/>
      <c r="BP53" s="176"/>
      <c r="BQ53" s="176"/>
      <c r="BR53" s="176"/>
      <c r="BS53" s="176"/>
      <c r="BT53" s="176"/>
      <c r="BU53" s="176"/>
      <c r="BV53" s="176"/>
      <c r="BW53" s="176"/>
      <c r="BX53" s="176"/>
      <c r="BY53" s="176"/>
      <c r="BZ53" s="176"/>
      <c r="CA53" s="176"/>
      <c r="CB53" s="176"/>
      <c r="CC53" s="176"/>
      <c r="CD53" s="176"/>
      <c r="CE53" s="176"/>
      <c r="CF53" s="176"/>
      <c r="CG53" s="176"/>
      <c r="CH53" s="176"/>
      <c r="CI53" s="176"/>
      <c r="CJ53" s="176"/>
      <c r="CK53" s="176"/>
      <c r="CL53" s="176"/>
      <c r="CM53" s="176"/>
      <c r="CN53" s="176"/>
      <c r="CO53" s="176"/>
      <c r="CP53" s="176"/>
      <c r="CQ53" s="176"/>
      <c r="CR53" s="176"/>
    </row>
    <row r="54" spans="1:96" x14ac:dyDescent="0.25">
      <c r="A54" s="105" t="s">
        <v>164</v>
      </c>
      <c r="B54" s="130">
        <f t="shared" ref="B54:Q54" si="25">B19+B36+B52</f>
        <v>0</v>
      </c>
      <c r="C54" s="130">
        <f t="shared" si="25"/>
        <v>0</v>
      </c>
      <c r="D54" s="130">
        <f t="shared" si="25"/>
        <v>0</v>
      </c>
      <c r="E54" s="130">
        <f t="shared" si="25"/>
        <v>0</v>
      </c>
      <c r="F54" s="130">
        <f t="shared" si="25"/>
        <v>0</v>
      </c>
      <c r="G54" s="130">
        <f t="shared" si="25"/>
        <v>0</v>
      </c>
      <c r="H54" s="130">
        <f t="shared" si="25"/>
        <v>0</v>
      </c>
      <c r="I54" s="130">
        <f t="shared" si="25"/>
        <v>0</v>
      </c>
      <c r="J54" s="130">
        <f t="shared" si="25"/>
        <v>0</v>
      </c>
      <c r="K54" s="130">
        <f t="shared" si="25"/>
        <v>0</v>
      </c>
      <c r="L54" s="130">
        <f t="shared" si="25"/>
        <v>0</v>
      </c>
      <c r="M54" s="130">
        <f t="shared" si="25"/>
        <v>0</v>
      </c>
      <c r="N54" s="130">
        <f t="shared" si="25"/>
        <v>0</v>
      </c>
      <c r="O54" s="130">
        <f t="shared" si="25"/>
        <v>0</v>
      </c>
      <c r="P54" s="130">
        <f t="shared" si="25"/>
        <v>0</v>
      </c>
      <c r="Q54" s="130">
        <f t="shared" si="25"/>
        <v>0</v>
      </c>
      <c r="R54" s="130">
        <f t="shared" ref="R54:U54" si="26">R19+R36+R52</f>
        <v>0</v>
      </c>
      <c r="S54" s="130">
        <f t="shared" si="26"/>
        <v>0</v>
      </c>
      <c r="T54" s="130">
        <f t="shared" si="26"/>
        <v>0</v>
      </c>
      <c r="U54" s="130">
        <f t="shared" si="26"/>
        <v>0</v>
      </c>
      <c r="V54" s="130">
        <f t="shared" ref="V54:Z54" si="27">V19+V36+V52</f>
        <v>0</v>
      </c>
      <c r="W54" s="130">
        <f t="shared" si="27"/>
        <v>0</v>
      </c>
      <c r="X54" s="130">
        <f t="shared" si="27"/>
        <v>0</v>
      </c>
      <c r="Y54" s="130">
        <f t="shared" si="27"/>
        <v>0</v>
      </c>
      <c r="Z54" s="130">
        <f t="shared" si="27"/>
        <v>0</v>
      </c>
    </row>
    <row r="55" spans="1:96" x14ac:dyDescent="0.25">
      <c r="A55" s="100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96" ht="24.75" x14ac:dyDescent="0.25">
      <c r="A56" s="101" t="s">
        <v>195</v>
      </c>
      <c r="B56" s="355">
        <f>BS!B15</f>
        <v>0</v>
      </c>
      <c r="C56" s="355">
        <f>BS!C15</f>
        <v>0</v>
      </c>
      <c r="D56" s="114">
        <f>BS!D15</f>
        <v>0</v>
      </c>
      <c r="E56" s="114">
        <f>BS!E15</f>
        <v>0</v>
      </c>
      <c r="F56" s="114">
        <f t="shared" ref="F56" si="28">E57</f>
        <v>0</v>
      </c>
      <c r="G56" s="114">
        <f t="shared" ref="G56" si="29">F57</f>
        <v>0</v>
      </c>
      <c r="H56" s="114">
        <f t="shared" ref="H56" si="30">G57</f>
        <v>0</v>
      </c>
      <c r="I56" s="114">
        <f t="shared" ref="I56" si="31">H57</f>
        <v>0</v>
      </c>
      <c r="J56" s="114">
        <f t="shared" ref="J56" si="32">I57</f>
        <v>0</v>
      </c>
      <c r="K56" s="114">
        <f t="shared" ref="K56" si="33">J57</f>
        <v>0</v>
      </c>
      <c r="L56" s="114">
        <f t="shared" ref="L56" si="34">K57</f>
        <v>0</v>
      </c>
      <c r="M56" s="114">
        <f t="shared" ref="M56" si="35">L57</f>
        <v>0</v>
      </c>
      <c r="N56" s="114">
        <f t="shared" ref="N56" si="36">M57</f>
        <v>0</v>
      </c>
      <c r="O56" s="114">
        <f t="shared" ref="O56" si="37">N57</f>
        <v>0</v>
      </c>
      <c r="P56" s="114">
        <f t="shared" ref="P56" si="38">O57</f>
        <v>0</v>
      </c>
      <c r="Q56" s="114">
        <f t="shared" ref="Q56" si="39">P57</f>
        <v>0</v>
      </c>
      <c r="R56" s="114">
        <f t="shared" ref="R56" si="40">Q57</f>
        <v>0</v>
      </c>
      <c r="S56" s="114">
        <f t="shared" ref="S56" si="41">R57</f>
        <v>0</v>
      </c>
      <c r="T56" s="114">
        <f t="shared" ref="T56" si="42">S57</f>
        <v>0</v>
      </c>
      <c r="U56" s="114">
        <f t="shared" ref="U56" si="43">T57</f>
        <v>0</v>
      </c>
      <c r="V56" s="114">
        <f t="shared" ref="V56" si="44">U57</f>
        <v>0</v>
      </c>
      <c r="W56" s="114">
        <f t="shared" ref="W56" si="45">V57</f>
        <v>0</v>
      </c>
      <c r="X56" s="114">
        <f t="shared" ref="X56" si="46">W57</f>
        <v>0</v>
      </c>
      <c r="Y56" s="114">
        <f t="shared" ref="Y56" si="47">X57</f>
        <v>0</v>
      </c>
      <c r="Z56" s="114">
        <f t="shared" ref="Z56" si="48">Y57</f>
        <v>0</v>
      </c>
    </row>
    <row r="57" spans="1:96" s="50" customFormat="1" ht="24.75" x14ac:dyDescent="0.25">
      <c r="A57" s="106" t="s">
        <v>196</v>
      </c>
      <c r="B57" s="114">
        <f t="shared" ref="B57:Q57" si="49">B56+B54</f>
        <v>0</v>
      </c>
      <c r="C57" s="114">
        <f t="shared" si="49"/>
        <v>0</v>
      </c>
      <c r="D57" s="114">
        <f t="shared" si="49"/>
        <v>0</v>
      </c>
      <c r="E57" s="114">
        <f t="shared" si="49"/>
        <v>0</v>
      </c>
      <c r="F57" s="114">
        <f t="shared" si="49"/>
        <v>0</v>
      </c>
      <c r="G57" s="114">
        <f t="shared" si="49"/>
        <v>0</v>
      </c>
      <c r="H57" s="114">
        <f t="shared" si="49"/>
        <v>0</v>
      </c>
      <c r="I57" s="114">
        <f t="shared" si="49"/>
        <v>0</v>
      </c>
      <c r="J57" s="114">
        <f t="shared" si="49"/>
        <v>0</v>
      </c>
      <c r="K57" s="114">
        <f t="shared" si="49"/>
        <v>0</v>
      </c>
      <c r="L57" s="114">
        <f t="shared" si="49"/>
        <v>0</v>
      </c>
      <c r="M57" s="114">
        <f t="shared" si="49"/>
        <v>0</v>
      </c>
      <c r="N57" s="114">
        <f t="shared" si="49"/>
        <v>0</v>
      </c>
      <c r="O57" s="114">
        <f t="shared" si="49"/>
        <v>0</v>
      </c>
      <c r="P57" s="114">
        <f t="shared" si="49"/>
        <v>0</v>
      </c>
      <c r="Q57" s="114">
        <f t="shared" si="49"/>
        <v>0</v>
      </c>
      <c r="R57" s="114">
        <f t="shared" ref="R57:U57" si="50">R56+R54</f>
        <v>0</v>
      </c>
      <c r="S57" s="114">
        <f t="shared" si="50"/>
        <v>0</v>
      </c>
      <c r="T57" s="114">
        <f t="shared" si="50"/>
        <v>0</v>
      </c>
      <c r="U57" s="114">
        <f t="shared" si="50"/>
        <v>0</v>
      </c>
      <c r="V57" s="114">
        <f t="shared" ref="V57:Z57" si="51">V56+V54</f>
        <v>0</v>
      </c>
      <c r="W57" s="114">
        <f t="shared" si="51"/>
        <v>0</v>
      </c>
      <c r="X57" s="114">
        <f t="shared" si="51"/>
        <v>0</v>
      </c>
      <c r="Y57" s="114">
        <f t="shared" si="51"/>
        <v>0</v>
      </c>
      <c r="Z57" s="114">
        <f t="shared" si="51"/>
        <v>0</v>
      </c>
      <c r="AA57" s="168"/>
      <c r="AB57" s="168"/>
      <c r="AC57" s="168"/>
      <c r="AD57" s="168"/>
      <c r="AE57" s="168"/>
      <c r="AF57" s="168"/>
      <c r="AG57" s="168"/>
      <c r="AH57" s="168"/>
      <c r="AI57" s="168"/>
      <c r="AJ57" s="168"/>
      <c r="AK57" s="168"/>
      <c r="AL57" s="168"/>
      <c r="AM57" s="168"/>
      <c r="AN57" s="168"/>
      <c r="AO57" s="168"/>
      <c r="AP57" s="168"/>
      <c r="AQ57" s="168"/>
      <c r="AR57" s="168"/>
      <c r="AS57" s="168"/>
      <c r="AT57" s="168"/>
      <c r="AU57" s="168"/>
      <c r="AV57" s="168"/>
      <c r="AW57" s="168"/>
      <c r="AX57" s="168"/>
      <c r="AY57" s="168"/>
      <c r="AZ57" s="168"/>
      <c r="BA57" s="168"/>
      <c r="BB57" s="168"/>
      <c r="BC57" s="168"/>
      <c r="BD57" s="168"/>
      <c r="BE57" s="168"/>
      <c r="BF57" s="168"/>
      <c r="BG57" s="168"/>
      <c r="BH57" s="168"/>
      <c r="BI57" s="168"/>
      <c r="BJ57" s="168"/>
      <c r="BK57" s="168"/>
      <c r="BL57" s="168"/>
      <c r="BM57" s="168"/>
      <c r="BN57" s="168"/>
      <c r="BO57" s="168"/>
      <c r="BP57" s="168"/>
      <c r="BQ57" s="168"/>
      <c r="BR57" s="168"/>
      <c r="BS57" s="168"/>
      <c r="BT57" s="168"/>
      <c r="BU57" s="168"/>
      <c r="BV57" s="168"/>
      <c r="BW57" s="168"/>
      <c r="BX57" s="168"/>
      <c r="BY57" s="168"/>
      <c r="BZ57" s="168"/>
      <c r="CA57" s="168"/>
      <c r="CB57" s="168"/>
      <c r="CC57" s="168"/>
      <c r="CD57" s="168"/>
      <c r="CE57" s="168"/>
      <c r="CF57" s="168"/>
      <c r="CG57" s="168"/>
      <c r="CH57" s="168"/>
      <c r="CI57" s="168"/>
      <c r="CJ57" s="168"/>
      <c r="CK57" s="168"/>
      <c r="CL57" s="168"/>
      <c r="CM57" s="168"/>
      <c r="CN57" s="168"/>
      <c r="CO57" s="168"/>
      <c r="CP57" s="168"/>
      <c r="CQ57" s="168"/>
      <c r="CR57" s="168"/>
    </row>
    <row r="58" spans="1:96" x14ac:dyDescent="0.25">
      <c r="A58" s="10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96" s="168" customFormat="1" x14ac:dyDescent="0.25"/>
    <row r="60" spans="1:96" s="168" customFormat="1" x14ac:dyDescent="0.25"/>
    <row r="61" spans="1:96" s="168" customFormat="1" x14ac:dyDescent="0.25"/>
    <row r="62" spans="1:96" s="168" customFormat="1" x14ac:dyDescent="0.25"/>
    <row r="63" spans="1:96" s="168" customFormat="1" x14ac:dyDescent="0.25"/>
    <row r="64" spans="1:96" s="168" customFormat="1" x14ac:dyDescent="0.25"/>
    <row r="65" s="168" customFormat="1" x14ac:dyDescent="0.25"/>
    <row r="66" s="168" customFormat="1" x14ac:dyDescent="0.25"/>
    <row r="67" s="168" customFormat="1" x14ac:dyDescent="0.25"/>
    <row r="68" s="168" customFormat="1" x14ac:dyDescent="0.25"/>
    <row r="69" s="168" customFormat="1" x14ac:dyDescent="0.25"/>
    <row r="70" s="168" customFormat="1" x14ac:dyDescent="0.25"/>
    <row r="71" s="168" customFormat="1" x14ac:dyDescent="0.25"/>
    <row r="72" s="168" customFormat="1" x14ac:dyDescent="0.25"/>
    <row r="73" s="168" customFormat="1" x14ac:dyDescent="0.25"/>
    <row r="74" s="168" customFormat="1" x14ac:dyDescent="0.25"/>
    <row r="75" s="168" customFormat="1" x14ac:dyDescent="0.25"/>
    <row r="76" s="168" customFormat="1" x14ac:dyDescent="0.25"/>
    <row r="77" s="168" customFormat="1" x14ac:dyDescent="0.25"/>
    <row r="78" s="168" customFormat="1" x14ac:dyDescent="0.25"/>
    <row r="79" s="168" customFormat="1" x14ac:dyDescent="0.25"/>
    <row r="80" s="168" customFormat="1" x14ac:dyDescent="0.25"/>
    <row r="81" s="168" customFormat="1" x14ac:dyDescent="0.25"/>
    <row r="82" s="168" customFormat="1" x14ac:dyDescent="0.25"/>
    <row r="83" s="168" customFormat="1" x14ac:dyDescent="0.25"/>
    <row r="84" s="168" customFormat="1" x14ac:dyDescent="0.25"/>
    <row r="85" s="168" customFormat="1" x14ac:dyDescent="0.25"/>
    <row r="86" s="168" customFormat="1" x14ac:dyDescent="0.25"/>
    <row r="87" s="168" customFormat="1" x14ac:dyDescent="0.25"/>
    <row r="88" s="168" customFormat="1" x14ac:dyDescent="0.25"/>
    <row r="89" s="168" customFormat="1" x14ac:dyDescent="0.25"/>
    <row r="90" s="168" customFormat="1" x14ac:dyDescent="0.25"/>
    <row r="91" s="168" customFormat="1" x14ac:dyDescent="0.25"/>
    <row r="92" s="168" customFormat="1" x14ac:dyDescent="0.25"/>
    <row r="93" s="168" customFormat="1" x14ac:dyDescent="0.25"/>
    <row r="94" s="168" customFormat="1" x14ac:dyDescent="0.25"/>
    <row r="95" s="168" customFormat="1" x14ac:dyDescent="0.25"/>
    <row r="96" s="168" customFormat="1" x14ac:dyDescent="0.25"/>
    <row r="97" s="168" customFormat="1" x14ac:dyDescent="0.25"/>
    <row r="98" s="168" customFormat="1" x14ac:dyDescent="0.25"/>
    <row r="99" s="168" customFormat="1" x14ac:dyDescent="0.25"/>
    <row r="100" s="168" customFormat="1" x14ac:dyDescent="0.25"/>
    <row r="101" s="168" customFormat="1" x14ac:dyDescent="0.25"/>
    <row r="102" s="168" customFormat="1" x14ac:dyDescent="0.25"/>
    <row r="103" s="168" customFormat="1" x14ac:dyDescent="0.25"/>
    <row r="104" s="168" customFormat="1" x14ac:dyDescent="0.25"/>
    <row r="105" s="168" customFormat="1" x14ac:dyDescent="0.25"/>
    <row r="106" s="168" customFormat="1" x14ac:dyDescent="0.25"/>
    <row r="107" s="168" customFormat="1" x14ac:dyDescent="0.25"/>
    <row r="108" s="168" customFormat="1" x14ac:dyDescent="0.25"/>
    <row r="109" s="168" customFormat="1" x14ac:dyDescent="0.25"/>
    <row r="110" s="168" customFormat="1" x14ac:dyDescent="0.25"/>
    <row r="111" s="168" customFormat="1" x14ac:dyDescent="0.25"/>
    <row r="112" s="168" customFormat="1" x14ac:dyDescent="0.25"/>
    <row r="113" s="168" customFormat="1" x14ac:dyDescent="0.25"/>
    <row r="114" s="168" customFormat="1" x14ac:dyDescent="0.25"/>
    <row r="115" s="168" customFormat="1" x14ac:dyDescent="0.25"/>
    <row r="116" s="168" customFormat="1" x14ac:dyDescent="0.25"/>
    <row r="117" s="168" customFormat="1" x14ac:dyDescent="0.25"/>
    <row r="118" s="168" customFormat="1" x14ac:dyDescent="0.25"/>
    <row r="119" s="168" customFormat="1" x14ac:dyDescent="0.25"/>
    <row r="120" s="168" customFormat="1" x14ac:dyDescent="0.25"/>
    <row r="121" s="168" customFormat="1" x14ac:dyDescent="0.25"/>
    <row r="122" s="168" customFormat="1" x14ac:dyDescent="0.25"/>
    <row r="123" s="168" customFormat="1" x14ac:dyDescent="0.25"/>
    <row r="124" s="168" customFormat="1" x14ac:dyDescent="0.25"/>
    <row r="125" s="168" customFormat="1" x14ac:dyDescent="0.25"/>
    <row r="126" s="168" customFormat="1" x14ac:dyDescent="0.25"/>
    <row r="127" s="168" customFormat="1" x14ac:dyDescent="0.25"/>
    <row r="128" s="168" customFormat="1" x14ac:dyDescent="0.25"/>
    <row r="129" s="168" customFormat="1" x14ac:dyDescent="0.25"/>
    <row r="130" s="168" customFormat="1" x14ac:dyDescent="0.25"/>
    <row r="131" s="168" customFormat="1" x14ac:dyDescent="0.25"/>
    <row r="132" s="168" customFormat="1" x14ac:dyDescent="0.25"/>
    <row r="133" s="168" customFormat="1" x14ac:dyDescent="0.25"/>
    <row r="134" s="168" customFormat="1" x14ac:dyDescent="0.25"/>
    <row r="135" s="168" customFormat="1" x14ac:dyDescent="0.25"/>
    <row r="136" s="168" customFormat="1" x14ac:dyDescent="0.25"/>
    <row r="137" s="168" customFormat="1" x14ac:dyDescent="0.25"/>
    <row r="138" s="168" customFormat="1" x14ac:dyDescent="0.25"/>
    <row r="139" s="168" customFormat="1" x14ac:dyDescent="0.25"/>
    <row r="140" s="168" customFormat="1" x14ac:dyDescent="0.25"/>
    <row r="141" s="168" customFormat="1" x14ac:dyDescent="0.25"/>
    <row r="142" s="168" customFormat="1" x14ac:dyDescent="0.25"/>
    <row r="143" s="168" customFormat="1" x14ac:dyDescent="0.25"/>
    <row r="144" s="168" customFormat="1" x14ac:dyDescent="0.25"/>
    <row r="145" s="168" customFormat="1" x14ac:dyDescent="0.25"/>
    <row r="146" s="168" customFormat="1" x14ac:dyDescent="0.25"/>
    <row r="147" s="168" customFormat="1" x14ac:dyDescent="0.25"/>
    <row r="148" s="168" customFormat="1" x14ac:dyDescent="0.25"/>
    <row r="149" s="168" customFormat="1" x14ac:dyDescent="0.25"/>
    <row r="150" s="168" customFormat="1" x14ac:dyDescent="0.25"/>
    <row r="151" s="168" customFormat="1" x14ac:dyDescent="0.25"/>
    <row r="152" s="168" customFormat="1" x14ac:dyDescent="0.25"/>
    <row r="153" s="168" customFormat="1" x14ac:dyDescent="0.25"/>
    <row r="154" s="168" customFormat="1" x14ac:dyDescent="0.25"/>
    <row r="155" s="168" customFormat="1" x14ac:dyDescent="0.25"/>
    <row r="156" s="168" customFormat="1" x14ac:dyDescent="0.25"/>
    <row r="157" s="168" customFormat="1" x14ac:dyDescent="0.25"/>
    <row r="158" s="168" customFormat="1" x14ac:dyDescent="0.25"/>
    <row r="159" s="168" customFormat="1" x14ac:dyDescent="0.25"/>
    <row r="160" s="168" customFormat="1" x14ac:dyDescent="0.25"/>
    <row r="161" s="168" customFormat="1" x14ac:dyDescent="0.25"/>
    <row r="162" s="168" customFormat="1" x14ac:dyDescent="0.25"/>
    <row r="163" s="168" customFormat="1" x14ac:dyDescent="0.25"/>
    <row r="164" s="168" customFormat="1" x14ac:dyDescent="0.25"/>
    <row r="165" s="168" customFormat="1" x14ac:dyDescent="0.25"/>
    <row r="166" s="168" customFormat="1" x14ac:dyDescent="0.25"/>
    <row r="167" s="168" customFormat="1" x14ac:dyDescent="0.25"/>
    <row r="168" s="168" customFormat="1" x14ac:dyDescent="0.25"/>
    <row r="169" s="168" customFormat="1" x14ac:dyDescent="0.25"/>
    <row r="170" s="168" customFormat="1" x14ac:dyDescent="0.25"/>
    <row r="171" s="168" customFormat="1" x14ac:dyDescent="0.25"/>
    <row r="172" s="168" customFormat="1" x14ac:dyDescent="0.25"/>
    <row r="173" s="168" customFormat="1" x14ac:dyDescent="0.25"/>
    <row r="174" s="168" customFormat="1" x14ac:dyDescent="0.25"/>
    <row r="175" s="168" customFormat="1" x14ac:dyDescent="0.25"/>
    <row r="176" s="168" customFormat="1" x14ac:dyDescent="0.25"/>
    <row r="177" s="168" customFormat="1" x14ac:dyDescent="0.25"/>
    <row r="178" s="168" customFormat="1" x14ac:dyDescent="0.25"/>
    <row r="179" s="168" customFormat="1" x14ac:dyDescent="0.25"/>
    <row r="180" s="168" customFormat="1" x14ac:dyDescent="0.25"/>
    <row r="181" s="168" customFormat="1" x14ac:dyDescent="0.25"/>
    <row r="182" s="168" customFormat="1" x14ac:dyDescent="0.25"/>
    <row r="183" s="168" customFormat="1" x14ac:dyDescent="0.25"/>
    <row r="184" s="168" customFormat="1" x14ac:dyDescent="0.25"/>
    <row r="185" s="168" customFormat="1" x14ac:dyDescent="0.25"/>
    <row r="186" s="168" customFormat="1" x14ac:dyDescent="0.25"/>
    <row r="187" s="168" customFormat="1" x14ac:dyDescent="0.25"/>
    <row r="188" s="168" customFormat="1" x14ac:dyDescent="0.25"/>
    <row r="189" s="168" customFormat="1" x14ac:dyDescent="0.25"/>
    <row r="190" s="168" customFormat="1" x14ac:dyDescent="0.25"/>
    <row r="191" s="168" customFormat="1" x14ac:dyDescent="0.25"/>
    <row r="192" s="168" customFormat="1" x14ac:dyDescent="0.25"/>
    <row r="193" s="168" customFormat="1" x14ac:dyDescent="0.25"/>
    <row r="194" s="168" customFormat="1" x14ac:dyDescent="0.25"/>
    <row r="195" s="168" customFormat="1" x14ac:dyDescent="0.25"/>
    <row r="196" s="168" customFormat="1" x14ac:dyDescent="0.25"/>
    <row r="197" s="168" customFormat="1" x14ac:dyDescent="0.25"/>
    <row r="198" s="168" customFormat="1" x14ac:dyDescent="0.25"/>
    <row r="199" s="168" customFormat="1" x14ac:dyDescent="0.25"/>
    <row r="200" s="168" customFormat="1" x14ac:dyDescent="0.25"/>
    <row r="201" s="168" customFormat="1" x14ac:dyDescent="0.25"/>
    <row r="202" s="168" customFormat="1" x14ac:dyDescent="0.25"/>
    <row r="203" s="168" customFormat="1" x14ac:dyDescent="0.25"/>
    <row r="204" s="168" customFormat="1" x14ac:dyDescent="0.25"/>
    <row r="205" s="168" customFormat="1" x14ac:dyDescent="0.25"/>
    <row r="206" s="168" customFormat="1" x14ac:dyDescent="0.25"/>
    <row r="207" s="168" customFormat="1" x14ac:dyDescent="0.25"/>
    <row r="208" s="168" customFormat="1" x14ac:dyDescent="0.25"/>
    <row r="209" s="168" customFormat="1" x14ac:dyDescent="0.25"/>
    <row r="210" s="168" customFormat="1" x14ac:dyDescent="0.25"/>
    <row r="211" s="168" customFormat="1" x14ac:dyDescent="0.25"/>
    <row r="212" s="168" customFormat="1" x14ac:dyDescent="0.25"/>
    <row r="213" s="168" customFormat="1" x14ac:dyDescent="0.25"/>
    <row r="214" s="168" customFormat="1" x14ac:dyDescent="0.25"/>
    <row r="215" s="168" customFormat="1" x14ac:dyDescent="0.25"/>
    <row r="216" s="168" customFormat="1" x14ac:dyDescent="0.25"/>
    <row r="217" s="168" customFormat="1" x14ac:dyDescent="0.25"/>
    <row r="218" s="168" customFormat="1" x14ac:dyDescent="0.25"/>
    <row r="219" s="168" customFormat="1" x14ac:dyDescent="0.25"/>
    <row r="220" s="168" customFormat="1" x14ac:dyDescent="0.25"/>
    <row r="221" s="168" customFormat="1" x14ac:dyDescent="0.25"/>
    <row r="222" s="168" customFormat="1" x14ac:dyDescent="0.25"/>
    <row r="223" s="168" customFormat="1" x14ac:dyDescent="0.25"/>
    <row r="224" s="168" customFormat="1" x14ac:dyDescent="0.25"/>
    <row r="225" s="168" customFormat="1" x14ac:dyDescent="0.25"/>
    <row r="226" s="168" customFormat="1" x14ac:dyDescent="0.25"/>
    <row r="227" s="168" customFormat="1" x14ac:dyDescent="0.25"/>
    <row r="228" s="168" customFormat="1" x14ac:dyDescent="0.25"/>
    <row r="229" s="168" customFormat="1" x14ac:dyDescent="0.25"/>
    <row r="230" s="168" customFormat="1" x14ac:dyDescent="0.25"/>
    <row r="231" s="168" customFormat="1" x14ac:dyDescent="0.25"/>
    <row r="232" s="168" customFormat="1" x14ac:dyDescent="0.25"/>
    <row r="233" s="168" customFormat="1" x14ac:dyDescent="0.25"/>
    <row r="234" s="168" customFormat="1" x14ac:dyDescent="0.25"/>
    <row r="235" s="168" customFormat="1" x14ac:dyDescent="0.25"/>
    <row r="236" s="168" customFormat="1" x14ac:dyDescent="0.25"/>
    <row r="237" s="168" customFormat="1" x14ac:dyDescent="0.25"/>
    <row r="238" s="168" customFormat="1" x14ac:dyDescent="0.25"/>
    <row r="239" s="168" customFormat="1" x14ac:dyDescent="0.25"/>
    <row r="240" s="168" customFormat="1" x14ac:dyDescent="0.25"/>
    <row r="241" s="168" customFormat="1" x14ac:dyDescent="0.25"/>
    <row r="242" s="168" customFormat="1" x14ac:dyDescent="0.25"/>
    <row r="243" s="168" customFormat="1" x14ac:dyDescent="0.25"/>
    <row r="244" s="168" customFormat="1" x14ac:dyDescent="0.25"/>
    <row r="245" s="168" customFormat="1" x14ac:dyDescent="0.25"/>
    <row r="246" s="168" customFormat="1" x14ac:dyDescent="0.25"/>
    <row r="247" s="168" customFormat="1" x14ac:dyDescent="0.25"/>
    <row r="248" s="168" customFormat="1" x14ac:dyDescent="0.25"/>
    <row r="249" s="168" customFormat="1" x14ac:dyDescent="0.25"/>
    <row r="250" s="168" customFormat="1" x14ac:dyDescent="0.25"/>
    <row r="251" s="168" customFormat="1" x14ac:dyDescent="0.25"/>
    <row r="252" s="168" customFormat="1" x14ac:dyDescent="0.25"/>
    <row r="253" s="168" customFormat="1" x14ac:dyDescent="0.25"/>
    <row r="254" s="168" customFormat="1" x14ac:dyDescent="0.25"/>
    <row r="255" s="168" customFormat="1" x14ac:dyDescent="0.25"/>
    <row r="256" s="168" customFormat="1" x14ac:dyDescent="0.25"/>
    <row r="257" s="168" customFormat="1" x14ac:dyDescent="0.25"/>
    <row r="258" s="168" customFormat="1" x14ac:dyDescent="0.25"/>
    <row r="259" s="168" customFormat="1" x14ac:dyDescent="0.25"/>
    <row r="260" s="168" customFormat="1" x14ac:dyDescent="0.25"/>
    <row r="261" s="168" customFormat="1" x14ac:dyDescent="0.25"/>
    <row r="262" s="168" customFormat="1" x14ac:dyDescent="0.25"/>
    <row r="263" s="168" customFormat="1" x14ac:dyDescent="0.25"/>
    <row r="264" s="168" customFormat="1" x14ac:dyDescent="0.25"/>
    <row r="265" s="168" customFormat="1" x14ac:dyDescent="0.25"/>
    <row r="266" s="168" customFormat="1" x14ac:dyDescent="0.25"/>
    <row r="267" s="168" customFormat="1" x14ac:dyDescent="0.25"/>
    <row r="268" s="168" customFormat="1" x14ac:dyDescent="0.25"/>
    <row r="269" s="168" customFormat="1" x14ac:dyDescent="0.25"/>
    <row r="270" s="168" customFormat="1" x14ac:dyDescent="0.25"/>
    <row r="271" s="168" customFormat="1" x14ac:dyDescent="0.25"/>
    <row r="272" s="168" customFormat="1" x14ac:dyDescent="0.25"/>
    <row r="273" s="168" customFormat="1" x14ac:dyDescent="0.25"/>
    <row r="274" s="168" customFormat="1" x14ac:dyDescent="0.25"/>
    <row r="275" s="168" customFormat="1" x14ac:dyDescent="0.25"/>
    <row r="276" s="168" customFormat="1" x14ac:dyDescent="0.25"/>
    <row r="277" s="168" customFormat="1" x14ac:dyDescent="0.25"/>
    <row r="278" s="168" customFormat="1" x14ac:dyDescent="0.25"/>
    <row r="279" s="168" customFormat="1" x14ac:dyDescent="0.25"/>
    <row r="280" s="168" customFormat="1" x14ac:dyDescent="0.25"/>
    <row r="281" s="168" customFormat="1" x14ac:dyDescent="0.25"/>
    <row r="282" s="168" customFormat="1" x14ac:dyDescent="0.25"/>
    <row r="283" s="168" customFormat="1" x14ac:dyDescent="0.25"/>
    <row r="284" s="168" customFormat="1" x14ac:dyDescent="0.25"/>
    <row r="285" s="168" customFormat="1" x14ac:dyDescent="0.25"/>
    <row r="286" s="168" customFormat="1" x14ac:dyDescent="0.25"/>
    <row r="287" s="168" customFormat="1" x14ac:dyDescent="0.25"/>
    <row r="288" s="168" customFormat="1" x14ac:dyDescent="0.25"/>
    <row r="289" s="168" customFormat="1" x14ac:dyDescent="0.25"/>
    <row r="290" s="168" customFormat="1" x14ac:dyDescent="0.25"/>
    <row r="291" s="168" customFormat="1" x14ac:dyDescent="0.25"/>
    <row r="292" s="168" customFormat="1" x14ac:dyDescent="0.25"/>
    <row r="293" s="168" customFormat="1" x14ac:dyDescent="0.25"/>
    <row r="294" s="168" customFormat="1" x14ac:dyDescent="0.25"/>
    <row r="295" s="168" customFormat="1" x14ac:dyDescent="0.25"/>
    <row r="296" s="168" customFormat="1" x14ac:dyDescent="0.25"/>
    <row r="297" s="168" customFormat="1" x14ac:dyDescent="0.25"/>
    <row r="298" s="168" customFormat="1" x14ac:dyDescent="0.25"/>
    <row r="299" s="168" customFormat="1" x14ac:dyDescent="0.25"/>
    <row r="300" s="168" customFormat="1" x14ac:dyDescent="0.25"/>
    <row r="301" s="168" customFormat="1" x14ac:dyDescent="0.25"/>
    <row r="302" s="168" customFormat="1" x14ac:dyDescent="0.25"/>
    <row r="303" s="168" customFormat="1" x14ac:dyDescent="0.25"/>
    <row r="304" s="168" customFormat="1" x14ac:dyDescent="0.25"/>
    <row r="305" s="168" customFormat="1" x14ac:dyDescent="0.25"/>
    <row r="306" s="168" customFormat="1" x14ac:dyDescent="0.25"/>
    <row r="307" s="168" customFormat="1" x14ac:dyDescent="0.25"/>
    <row r="308" s="168" customFormat="1" x14ac:dyDescent="0.25"/>
    <row r="309" s="168" customFormat="1" x14ac:dyDescent="0.25"/>
    <row r="310" s="168" customFormat="1" x14ac:dyDescent="0.25"/>
    <row r="311" s="168" customFormat="1" x14ac:dyDescent="0.25"/>
    <row r="312" s="168" customFormat="1" x14ac:dyDescent="0.25"/>
    <row r="313" s="168" customFormat="1" x14ac:dyDescent="0.25"/>
    <row r="314" s="168" customFormat="1" x14ac:dyDescent="0.25"/>
    <row r="315" s="168" customFormat="1" x14ac:dyDescent="0.25"/>
    <row r="316" s="168" customFormat="1" x14ac:dyDescent="0.25"/>
    <row r="317" s="168" customFormat="1" x14ac:dyDescent="0.25"/>
    <row r="318" s="168" customFormat="1" x14ac:dyDescent="0.25"/>
    <row r="319" s="168" customFormat="1" x14ac:dyDescent="0.25"/>
    <row r="320" s="168" customFormat="1" x14ac:dyDescent="0.25"/>
    <row r="321" s="168" customFormat="1" x14ac:dyDescent="0.25"/>
    <row r="322" s="168" customFormat="1" x14ac:dyDescent="0.25"/>
    <row r="323" s="168" customFormat="1" x14ac:dyDescent="0.25"/>
    <row r="324" s="168" customFormat="1" x14ac:dyDescent="0.25"/>
    <row r="325" s="168" customFormat="1" x14ac:dyDescent="0.25"/>
    <row r="326" s="168" customFormat="1" x14ac:dyDescent="0.25"/>
    <row r="327" s="168" customFormat="1" x14ac:dyDescent="0.25"/>
    <row r="328" s="168" customFormat="1" x14ac:dyDescent="0.25"/>
    <row r="329" s="168" customFormat="1" x14ac:dyDescent="0.25"/>
    <row r="330" s="168" customFormat="1" x14ac:dyDescent="0.25"/>
    <row r="331" s="168" customFormat="1" x14ac:dyDescent="0.25"/>
    <row r="332" s="168" customFormat="1" x14ac:dyDescent="0.25"/>
    <row r="333" s="168" customFormat="1" x14ac:dyDescent="0.25"/>
    <row r="334" s="168" customFormat="1" x14ac:dyDescent="0.25"/>
    <row r="335" s="168" customFormat="1" x14ac:dyDescent="0.25"/>
    <row r="336" s="168" customFormat="1" x14ac:dyDescent="0.25"/>
    <row r="337" s="168" customFormat="1" x14ac:dyDescent="0.25"/>
    <row r="338" s="168" customFormat="1" x14ac:dyDescent="0.25"/>
    <row r="339" s="168" customFormat="1" x14ac:dyDescent="0.25"/>
    <row r="340" s="168" customFormat="1" x14ac:dyDescent="0.25"/>
    <row r="341" s="168" customFormat="1" x14ac:dyDescent="0.25"/>
    <row r="342" s="168" customFormat="1" x14ac:dyDescent="0.25"/>
    <row r="343" s="168" customFormat="1" x14ac:dyDescent="0.25"/>
    <row r="344" s="168" customFormat="1" x14ac:dyDescent="0.25"/>
    <row r="345" s="168" customFormat="1" x14ac:dyDescent="0.25"/>
    <row r="346" s="168" customFormat="1" x14ac:dyDescent="0.25"/>
    <row r="347" s="168" customFormat="1" x14ac:dyDescent="0.25"/>
    <row r="348" s="168" customFormat="1" x14ac:dyDescent="0.25"/>
    <row r="349" s="168" customFormat="1" x14ac:dyDescent="0.25"/>
    <row r="350" s="168" customFormat="1" x14ac:dyDescent="0.25"/>
    <row r="351" s="168" customFormat="1" x14ac:dyDescent="0.25"/>
    <row r="352" s="168" customFormat="1" x14ac:dyDescent="0.25"/>
    <row r="353" s="168" customFormat="1" x14ac:dyDescent="0.25"/>
    <row r="354" s="168" customFormat="1" x14ac:dyDescent="0.25"/>
    <row r="355" s="168" customFormat="1" x14ac:dyDescent="0.25"/>
    <row r="356" s="168" customFormat="1" x14ac:dyDescent="0.25"/>
    <row r="357" s="168" customFormat="1" x14ac:dyDescent="0.25"/>
    <row r="358" s="168" customFormat="1" x14ac:dyDescent="0.25"/>
    <row r="359" s="168" customFormat="1" x14ac:dyDescent="0.25"/>
    <row r="360" s="168" customFormat="1" x14ac:dyDescent="0.25"/>
    <row r="361" s="168" customFormat="1" x14ac:dyDescent="0.25"/>
    <row r="362" s="168" customFormat="1" x14ac:dyDescent="0.25"/>
    <row r="363" s="168" customFormat="1" x14ac:dyDescent="0.25"/>
    <row r="364" s="168" customFormat="1" x14ac:dyDescent="0.25"/>
    <row r="365" s="168" customFormat="1" x14ac:dyDescent="0.25"/>
    <row r="366" s="168" customFormat="1" x14ac:dyDescent="0.25"/>
    <row r="367" s="168" customFormat="1" x14ac:dyDescent="0.25"/>
    <row r="368" s="168" customFormat="1" x14ac:dyDescent="0.25"/>
    <row r="369" s="168" customFormat="1" x14ac:dyDescent="0.25"/>
    <row r="370" s="168" customFormat="1" x14ac:dyDescent="0.25"/>
    <row r="371" s="168" customFormat="1" x14ac:dyDescent="0.25"/>
    <row r="372" s="168" customFormat="1" x14ac:dyDescent="0.25"/>
    <row r="373" s="168" customFormat="1" x14ac:dyDescent="0.25"/>
    <row r="374" s="168" customFormat="1" x14ac:dyDescent="0.25"/>
    <row r="375" s="168" customFormat="1" x14ac:dyDescent="0.25"/>
    <row r="376" s="168" customFormat="1" x14ac:dyDescent="0.25"/>
    <row r="377" s="168" customFormat="1" x14ac:dyDescent="0.25"/>
    <row r="378" s="168" customFormat="1" x14ac:dyDescent="0.25"/>
    <row r="379" s="168" customFormat="1" x14ac:dyDescent="0.25"/>
    <row r="380" s="168" customFormat="1" x14ac:dyDescent="0.25"/>
    <row r="381" s="168" customFormat="1" x14ac:dyDescent="0.25"/>
    <row r="382" s="168" customFormat="1" x14ac:dyDescent="0.25"/>
    <row r="383" s="168" customFormat="1" x14ac:dyDescent="0.25"/>
    <row r="384" s="168" customFormat="1" x14ac:dyDescent="0.25"/>
    <row r="385" s="168" customFormat="1" x14ac:dyDescent="0.25"/>
    <row r="386" s="168" customFormat="1" x14ac:dyDescent="0.25"/>
    <row r="387" s="168" customFormat="1" x14ac:dyDescent="0.25"/>
    <row r="388" s="168" customFormat="1" x14ac:dyDescent="0.25"/>
    <row r="389" s="168" customFormat="1" x14ac:dyDescent="0.25"/>
    <row r="390" s="168" customFormat="1" x14ac:dyDescent="0.25"/>
    <row r="391" s="168" customFormat="1" x14ac:dyDescent="0.25"/>
    <row r="392" s="168" customFormat="1" x14ac:dyDescent="0.25"/>
    <row r="393" s="168" customFormat="1" x14ac:dyDescent="0.25"/>
    <row r="394" s="168" customFormat="1" x14ac:dyDescent="0.25"/>
    <row r="395" s="168" customFormat="1" x14ac:dyDescent="0.25"/>
    <row r="396" s="168" customFormat="1" x14ac:dyDescent="0.25"/>
    <row r="397" s="168" customFormat="1" x14ac:dyDescent="0.25"/>
    <row r="398" s="168" customFormat="1" x14ac:dyDescent="0.25"/>
    <row r="399" s="168" customFormat="1" x14ac:dyDescent="0.25"/>
    <row r="400" s="168" customFormat="1" x14ac:dyDescent="0.25"/>
    <row r="401" s="168" customFormat="1" x14ac:dyDescent="0.25"/>
    <row r="402" s="168" customFormat="1" x14ac:dyDescent="0.25"/>
    <row r="403" s="168" customFormat="1" x14ac:dyDescent="0.25"/>
    <row r="404" s="168" customFormat="1" x14ac:dyDescent="0.25"/>
    <row r="405" s="168" customFormat="1" x14ac:dyDescent="0.25"/>
    <row r="406" s="168" customFormat="1" x14ac:dyDescent="0.25"/>
  </sheetData>
  <phoneticPr fontId="37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-0.499984740745262"/>
  </sheetPr>
  <dimension ref="A1:BG244"/>
  <sheetViews>
    <sheetView workbookViewId="0">
      <selection activeCell="C29" sqref="C29"/>
    </sheetView>
  </sheetViews>
  <sheetFormatPr defaultRowHeight="15" x14ac:dyDescent="0.25"/>
  <cols>
    <col min="1" max="1" width="36.42578125" customWidth="1"/>
    <col min="2" max="2" width="8.7109375" hidden="1" customWidth="1"/>
    <col min="3" max="4" width="8.7109375" bestFit="1" customWidth="1"/>
    <col min="5" max="18" width="9.140625" customWidth="1"/>
    <col min="19" max="59" width="9" style="168"/>
  </cols>
  <sheetData>
    <row r="1" spans="1:59" s="168" customFormat="1" x14ac:dyDescent="0.25">
      <c r="A1" s="176" t="s">
        <v>327</v>
      </c>
    </row>
    <row r="2" spans="1:59" x14ac:dyDescent="0.25">
      <c r="A2" s="478" t="s">
        <v>10</v>
      </c>
      <c r="B2" s="289"/>
      <c r="C2" s="369">
        <v>2026</v>
      </c>
      <c r="D2" s="370"/>
      <c r="E2" s="370"/>
      <c r="F2" s="371"/>
      <c r="G2" s="369">
        <f>C2+1</f>
        <v>2027</v>
      </c>
      <c r="H2" s="370"/>
      <c r="I2" s="370"/>
      <c r="J2" s="371"/>
      <c r="K2" s="369">
        <f>G2+1</f>
        <v>2028</v>
      </c>
      <c r="L2" s="370"/>
      <c r="M2" s="370"/>
      <c r="N2" s="371"/>
      <c r="O2" s="369">
        <f>K2+1</f>
        <v>2029</v>
      </c>
      <c r="P2" s="370"/>
      <c r="Q2" s="370"/>
      <c r="R2" s="371"/>
      <c r="S2" s="369">
        <f>O2+1</f>
        <v>2030</v>
      </c>
      <c r="T2" s="370"/>
      <c r="U2" s="370"/>
      <c r="V2" s="371"/>
      <c r="W2" s="369">
        <f>S2+1</f>
        <v>2031</v>
      </c>
      <c r="X2" s="370"/>
      <c r="Y2" s="370"/>
      <c r="Z2" s="371"/>
    </row>
    <row r="3" spans="1:59" x14ac:dyDescent="0.25">
      <c r="A3" s="460"/>
      <c r="B3" s="97">
        <v>46022</v>
      </c>
      <c r="C3" s="97">
        <v>46113</v>
      </c>
      <c r="D3" s="97">
        <v>46204</v>
      </c>
      <c r="E3" s="97">
        <v>46296</v>
      </c>
      <c r="F3" s="350">
        <v>46388</v>
      </c>
      <c r="G3" s="97">
        <v>46478</v>
      </c>
      <c r="H3" s="350">
        <v>46569</v>
      </c>
      <c r="I3" s="97">
        <v>46661</v>
      </c>
      <c r="J3" s="350">
        <v>46753</v>
      </c>
      <c r="K3" s="97">
        <v>46844</v>
      </c>
      <c r="L3" s="350">
        <v>46935</v>
      </c>
      <c r="M3" s="97">
        <v>47027</v>
      </c>
      <c r="N3" s="350">
        <v>47119</v>
      </c>
      <c r="O3" s="97">
        <v>47209</v>
      </c>
      <c r="P3" s="350">
        <v>47300</v>
      </c>
      <c r="Q3" s="97">
        <v>47392</v>
      </c>
      <c r="R3" s="350">
        <v>47484</v>
      </c>
      <c r="S3" s="97">
        <v>47574</v>
      </c>
      <c r="T3" s="350">
        <v>47665</v>
      </c>
      <c r="U3" s="97">
        <v>47757</v>
      </c>
      <c r="V3" s="350">
        <v>47849</v>
      </c>
      <c r="W3" s="97">
        <v>47939</v>
      </c>
      <c r="X3" s="350">
        <v>48030</v>
      </c>
      <c r="Y3" s="97">
        <v>48122</v>
      </c>
      <c r="Z3" s="350">
        <v>48214</v>
      </c>
    </row>
    <row r="4" spans="1:59" x14ac:dyDescent="0.25">
      <c r="A4" s="98" t="s">
        <v>123</v>
      </c>
      <c r="B4" s="96">
        <f t="shared" ref="B4:R4" si="0">B6+B10</f>
        <v>0</v>
      </c>
      <c r="C4" s="96">
        <f t="shared" si="0"/>
        <v>0</v>
      </c>
      <c r="D4" s="96">
        <f t="shared" si="0"/>
        <v>0</v>
      </c>
      <c r="E4" s="96">
        <f t="shared" si="0"/>
        <v>0</v>
      </c>
      <c r="F4" s="95">
        <f t="shared" si="0"/>
        <v>0</v>
      </c>
      <c r="G4" s="95">
        <f t="shared" si="0"/>
        <v>0</v>
      </c>
      <c r="H4" s="96">
        <f t="shared" si="0"/>
        <v>0</v>
      </c>
      <c r="I4" s="96">
        <f t="shared" si="0"/>
        <v>0</v>
      </c>
      <c r="J4" s="95">
        <f t="shared" si="0"/>
        <v>0</v>
      </c>
      <c r="K4" s="96">
        <f t="shared" si="0"/>
        <v>0</v>
      </c>
      <c r="L4" s="96">
        <f t="shared" si="0"/>
        <v>0</v>
      </c>
      <c r="M4" s="96">
        <f t="shared" si="0"/>
        <v>0</v>
      </c>
      <c r="N4" s="96">
        <f t="shared" si="0"/>
        <v>0</v>
      </c>
      <c r="O4" s="45">
        <f t="shared" si="0"/>
        <v>0</v>
      </c>
      <c r="P4" s="45">
        <f t="shared" si="0"/>
        <v>0</v>
      </c>
      <c r="Q4" s="45">
        <f t="shared" si="0"/>
        <v>0</v>
      </c>
      <c r="R4" s="45">
        <f t="shared" si="0"/>
        <v>0</v>
      </c>
      <c r="S4" s="45">
        <f t="shared" ref="S4:V4" si="1">S6+S10</f>
        <v>0</v>
      </c>
      <c r="T4" s="45">
        <f t="shared" si="1"/>
        <v>0</v>
      </c>
      <c r="U4" s="45">
        <f t="shared" si="1"/>
        <v>0</v>
      </c>
      <c r="V4" s="45">
        <f t="shared" si="1"/>
        <v>0</v>
      </c>
      <c r="W4" s="45">
        <f t="shared" ref="W4:Z4" si="2">W6+W10</f>
        <v>0</v>
      </c>
      <c r="X4" s="45">
        <f t="shared" si="2"/>
        <v>0</v>
      </c>
      <c r="Y4" s="45">
        <f t="shared" si="2"/>
        <v>0</v>
      </c>
      <c r="Z4" s="45">
        <f t="shared" si="2"/>
        <v>0</v>
      </c>
    </row>
    <row r="5" spans="1:59" x14ac:dyDescent="0.25">
      <c r="A5" s="202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spans="1:59" s="3" customFormat="1" x14ac:dyDescent="0.25">
      <c r="A6" s="31" t="s">
        <v>124</v>
      </c>
      <c r="B6" s="46">
        <f t="shared" ref="B6:R6" si="3">SUM(B7:B8)</f>
        <v>0</v>
      </c>
      <c r="C6" s="46">
        <f t="shared" si="3"/>
        <v>0</v>
      </c>
      <c r="D6" s="46">
        <f t="shared" si="3"/>
        <v>0</v>
      </c>
      <c r="E6" s="46">
        <f t="shared" si="3"/>
        <v>0</v>
      </c>
      <c r="F6" s="46">
        <f t="shared" si="3"/>
        <v>0</v>
      </c>
      <c r="G6" s="46">
        <f t="shared" si="3"/>
        <v>0</v>
      </c>
      <c r="H6" s="46">
        <f t="shared" si="3"/>
        <v>0</v>
      </c>
      <c r="I6" s="46">
        <f t="shared" si="3"/>
        <v>0</v>
      </c>
      <c r="J6" s="46">
        <f t="shared" si="3"/>
        <v>0</v>
      </c>
      <c r="K6" s="46">
        <f t="shared" si="3"/>
        <v>0</v>
      </c>
      <c r="L6" s="46">
        <f t="shared" si="3"/>
        <v>0</v>
      </c>
      <c r="M6" s="46">
        <f t="shared" si="3"/>
        <v>0</v>
      </c>
      <c r="N6" s="46">
        <f t="shared" si="3"/>
        <v>0</v>
      </c>
      <c r="O6" s="46">
        <f t="shared" si="3"/>
        <v>0</v>
      </c>
      <c r="P6" s="46">
        <f t="shared" si="3"/>
        <v>0</v>
      </c>
      <c r="Q6" s="46">
        <f t="shared" si="3"/>
        <v>0</v>
      </c>
      <c r="R6" s="46">
        <f t="shared" si="3"/>
        <v>0</v>
      </c>
      <c r="S6" s="46">
        <f t="shared" ref="S6:V6" si="4">SUM(S7:S8)</f>
        <v>0</v>
      </c>
      <c r="T6" s="46">
        <f t="shared" si="4"/>
        <v>0</v>
      </c>
      <c r="U6" s="46">
        <f t="shared" si="4"/>
        <v>0</v>
      </c>
      <c r="V6" s="46">
        <f t="shared" si="4"/>
        <v>0</v>
      </c>
      <c r="W6" s="46">
        <f t="shared" ref="W6:Z6" si="5">SUM(W7:W8)</f>
        <v>0</v>
      </c>
      <c r="X6" s="46">
        <f t="shared" si="5"/>
        <v>0</v>
      </c>
      <c r="Y6" s="46">
        <f t="shared" si="5"/>
        <v>0</v>
      </c>
      <c r="Z6" s="46">
        <f t="shared" si="5"/>
        <v>0</v>
      </c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176"/>
      <c r="AY6" s="176"/>
      <c r="AZ6" s="176"/>
      <c r="BA6" s="176"/>
      <c r="BB6" s="176"/>
      <c r="BC6" s="176"/>
      <c r="BD6" s="176"/>
      <c r="BE6" s="176"/>
      <c r="BF6" s="176"/>
      <c r="BG6" s="176"/>
    </row>
    <row r="7" spans="1:59" x14ac:dyDescent="0.25">
      <c r="A7" s="1" t="s">
        <v>125</v>
      </c>
      <c r="B7" s="11"/>
      <c r="C7" s="11"/>
      <c r="D7" s="30">
        <f>'Кап затраты и амортизация'!C22</f>
        <v>0</v>
      </c>
      <c r="E7" s="30">
        <f>'Кап затраты и амортизация'!D22</f>
        <v>0</v>
      </c>
      <c r="F7" s="30">
        <f>'Кап затраты и амортизация'!E22</f>
        <v>0</v>
      </c>
      <c r="G7" s="30">
        <f>'Кап затраты и амортизация'!F22</f>
        <v>0</v>
      </c>
      <c r="H7" s="30">
        <f>'Кап затраты и амортизация'!G22</f>
        <v>0</v>
      </c>
      <c r="I7" s="30">
        <f>'Кап затраты и амортизация'!H22</f>
        <v>0</v>
      </c>
      <c r="J7" s="30">
        <f>'Кап затраты и амортизация'!I22</f>
        <v>0</v>
      </c>
      <c r="K7" s="30">
        <f>'Кап затраты и амортизация'!J22</f>
        <v>0</v>
      </c>
      <c r="L7" s="30">
        <f>'Кап затраты и амортизация'!K22</f>
        <v>0</v>
      </c>
      <c r="M7" s="30">
        <f>'Кап затраты и амортизация'!L22</f>
        <v>0</v>
      </c>
      <c r="N7" s="30">
        <f>'Кап затраты и амортизация'!M22</f>
        <v>0</v>
      </c>
      <c r="O7" s="30">
        <f>'Кап затраты и амортизация'!N22</f>
        <v>0</v>
      </c>
      <c r="P7" s="30">
        <f>'Кап затраты и амортизация'!O22</f>
        <v>0</v>
      </c>
      <c r="Q7" s="30">
        <f>'Кап затраты и амортизация'!P22</f>
        <v>0</v>
      </c>
      <c r="R7" s="30">
        <f>'Кап затраты и амортизация'!Q22</f>
        <v>0</v>
      </c>
      <c r="S7" s="30">
        <f>'Кап затраты и амортизация'!R22</f>
        <v>0</v>
      </c>
      <c r="T7" s="30">
        <f>'Кап затраты и амортизация'!S22</f>
        <v>0</v>
      </c>
      <c r="U7" s="30">
        <f>'Кап затраты и амортизация'!T22</f>
        <v>0</v>
      </c>
      <c r="V7" s="30">
        <f>'Кап затраты и амортизация'!U22</f>
        <v>0</v>
      </c>
      <c r="W7" s="30">
        <f>'Кап затраты и амортизация'!V22</f>
        <v>0</v>
      </c>
      <c r="X7" s="30">
        <f>'Кап затраты и амортизация'!W22</f>
        <v>0</v>
      </c>
      <c r="Y7" s="30">
        <f>'Кап затраты и амортизация'!X22</f>
        <v>0</v>
      </c>
      <c r="Z7" s="30">
        <f>'Кап затраты и амортизация'!Y22</f>
        <v>0</v>
      </c>
    </row>
    <row r="8" spans="1:59" x14ac:dyDescent="0.25">
      <c r="A8" s="1" t="s">
        <v>228</v>
      </c>
      <c r="B8" s="11"/>
      <c r="C8" s="11"/>
      <c r="D8" s="30">
        <f>'Кап затраты и амортизация'!C28</f>
        <v>0</v>
      </c>
      <c r="E8" s="30">
        <f>'Кап затраты и амортизация'!D28</f>
        <v>0</v>
      </c>
      <c r="F8" s="30">
        <f>'Кап затраты и амортизация'!E28</f>
        <v>0</v>
      </c>
      <c r="G8" s="30">
        <f>'Кап затраты и амортизация'!F28</f>
        <v>0</v>
      </c>
      <c r="H8" s="30">
        <f>'Кап затраты и амортизация'!G28</f>
        <v>0</v>
      </c>
      <c r="I8" s="30">
        <f>'Кап затраты и амортизация'!H28</f>
        <v>0</v>
      </c>
      <c r="J8" s="30">
        <f>'Кап затраты и амортизация'!I28</f>
        <v>0</v>
      </c>
      <c r="K8" s="30">
        <f>'Кап затраты и амортизация'!J28</f>
        <v>0</v>
      </c>
      <c r="L8" s="30">
        <f>'Кап затраты и амортизация'!K28</f>
        <v>0</v>
      </c>
      <c r="M8" s="30">
        <f>'Кап затраты и амортизация'!L28</f>
        <v>0</v>
      </c>
      <c r="N8" s="30">
        <f>'Кап затраты и амортизация'!M28</f>
        <v>0</v>
      </c>
      <c r="O8" s="30">
        <f>'Кап затраты и амортизация'!N28</f>
        <v>0</v>
      </c>
      <c r="P8" s="30">
        <f>'Кап затраты и амортизация'!O28</f>
        <v>0</v>
      </c>
      <c r="Q8" s="30">
        <f>'Кап затраты и амортизация'!P28</f>
        <v>0</v>
      </c>
      <c r="R8" s="30">
        <f>'Кап затраты и амортизация'!Q28</f>
        <v>0</v>
      </c>
      <c r="S8" s="30">
        <f>'Кап затраты и амортизация'!R28</f>
        <v>0</v>
      </c>
      <c r="T8" s="30">
        <f>'Кап затраты и амортизация'!S28</f>
        <v>0</v>
      </c>
      <c r="U8" s="30">
        <f>'Кап затраты и амортизация'!T28</f>
        <v>0</v>
      </c>
      <c r="V8" s="30">
        <f>'Кап затраты и амортизация'!U28</f>
        <v>0</v>
      </c>
      <c r="W8" s="30">
        <f>'Кап затраты и амортизация'!V28</f>
        <v>0</v>
      </c>
      <c r="X8" s="30">
        <f>'Кап затраты и амортизация'!W28</f>
        <v>0</v>
      </c>
      <c r="Y8" s="30">
        <f>'Кап затраты и амортизация'!X28</f>
        <v>0</v>
      </c>
      <c r="Z8" s="30">
        <f>'Кап затраты и амортизация'!Y28</f>
        <v>0</v>
      </c>
    </row>
    <row r="9" spans="1:59" x14ac:dyDescent="0.25">
      <c r="A9" s="1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 spans="1:59" x14ac:dyDescent="0.25">
      <c r="A10" s="31" t="s">
        <v>126</v>
      </c>
      <c r="B10" s="46">
        <f t="shared" ref="B10" si="6">SUM(B11:B16)</f>
        <v>0</v>
      </c>
      <c r="C10" s="46">
        <f t="shared" ref="C10" si="7">SUM(C11:C16)</f>
        <v>0</v>
      </c>
      <c r="D10" s="46">
        <f t="shared" ref="D10" si="8">SUM(D11:D16)</f>
        <v>0</v>
      </c>
      <c r="E10" s="46">
        <f t="shared" ref="E10" si="9">SUM(E11:E16)</f>
        <v>0</v>
      </c>
      <c r="F10" s="46">
        <f t="shared" ref="F10" si="10">SUM(F11:F16)</f>
        <v>0</v>
      </c>
      <c r="G10" s="46">
        <f t="shared" ref="G10" si="11">SUM(G11:G16)</f>
        <v>0</v>
      </c>
      <c r="H10" s="46">
        <f t="shared" ref="H10" si="12">SUM(H11:H16)</f>
        <v>0</v>
      </c>
      <c r="I10" s="46">
        <f t="shared" ref="I10" si="13">SUM(I11:I16)</f>
        <v>0</v>
      </c>
      <c r="J10" s="46">
        <f t="shared" ref="J10" si="14">SUM(J11:J16)</f>
        <v>0</v>
      </c>
      <c r="K10" s="46">
        <f t="shared" ref="K10" si="15">SUM(K11:K16)</f>
        <v>0</v>
      </c>
      <c r="L10" s="46">
        <f t="shared" ref="L10" si="16">SUM(L11:L16)</f>
        <v>0</v>
      </c>
      <c r="M10" s="46">
        <f t="shared" ref="M10" si="17">SUM(M11:M16)</f>
        <v>0</v>
      </c>
      <c r="N10" s="46">
        <f t="shared" ref="N10" si="18">SUM(N11:N16)</f>
        <v>0</v>
      </c>
      <c r="O10" s="46">
        <f t="shared" ref="O10" si="19">SUM(O11:O16)</f>
        <v>0</v>
      </c>
      <c r="P10" s="46">
        <f t="shared" ref="P10" si="20">SUM(P11:P16)</f>
        <v>0</v>
      </c>
      <c r="Q10" s="46">
        <f t="shared" ref="Q10" si="21">SUM(Q11:Q16)</f>
        <v>0</v>
      </c>
      <c r="R10" s="46">
        <f t="shared" ref="R10:U10" si="22">SUM(R11:R16)</f>
        <v>0</v>
      </c>
      <c r="S10" s="46">
        <f t="shared" si="22"/>
        <v>0</v>
      </c>
      <c r="T10" s="46">
        <f t="shared" si="22"/>
        <v>0</v>
      </c>
      <c r="U10" s="46">
        <f t="shared" si="22"/>
        <v>0</v>
      </c>
      <c r="V10" s="46">
        <f t="shared" ref="V10:Y10" si="23">SUM(V11:V16)</f>
        <v>0</v>
      </c>
      <c r="W10" s="46">
        <f t="shared" si="23"/>
        <v>0</v>
      </c>
      <c r="X10" s="46">
        <f t="shared" si="23"/>
        <v>0</v>
      </c>
      <c r="Y10" s="46">
        <f t="shared" si="23"/>
        <v>0</v>
      </c>
      <c r="Z10" s="46">
        <f t="shared" ref="Z10" si="24">SUM(Z11:Z16)</f>
        <v>0</v>
      </c>
    </row>
    <row r="11" spans="1:59" x14ac:dyDescent="0.25">
      <c r="A11" s="362" t="s">
        <v>93</v>
      </c>
      <c r="B11" s="11"/>
      <c r="C11" s="11"/>
      <c r="D11" s="30">
        <f>'Оборотный капитал'!D7</f>
        <v>0</v>
      </c>
      <c r="E11" s="30">
        <f>'Оборотный капитал'!E7</f>
        <v>0</v>
      </c>
      <c r="F11" s="30">
        <f>'Оборотный капитал'!F7</f>
        <v>0</v>
      </c>
      <c r="G11" s="30">
        <f>'Оборотный капитал'!G7</f>
        <v>0</v>
      </c>
      <c r="H11" s="30">
        <f>'Оборотный капитал'!H7</f>
        <v>0</v>
      </c>
      <c r="I11" s="30">
        <f>'Оборотный капитал'!I7</f>
        <v>0</v>
      </c>
      <c r="J11" s="30">
        <f>'Оборотный капитал'!J7</f>
        <v>0</v>
      </c>
      <c r="K11" s="30">
        <f>'Оборотный капитал'!K7</f>
        <v>0</v>
      </c>
      <c r="L11" s="30">
        <f>'Оборотный капитал'!L7</f>
        <v>0</v>
      </c>
      <c r="M11" s="30">
        <f>'Оборотный капитал'!M7</f>
        <v>0</v>
      </c>
      <c r="N11" s="30">
        <f>'Оборотный капитал'!N7</f>
        <v>0</v>
      </c>
      <c r="O11" s="30">
        <f>'Оборотный капитал'!O7</f>
        <v>0</v>
      </c>
      <c r="P11" s="30">
        <f>'Оборотный капитал'!P7</f>
        <v>0</v>
      </c>
      <c r="Q11" s="30">
        <f>'Оборотный капитал'!Q7</f>
        <v>0</v>
      </c>
      <c r="R11" s="30">
        <f>'Оборотный капитал'!R7</f>
        <v>0</v>
      </c>
      <c r="S11" s="30">
        <f>'Оборотный капитал'!S7</f>
        <v>0</v>
      </c>
      <c r="T11" s="30">
        <f>'Оборотный капитал'!T7</f>
        <v>0</v>
      </c>
      <c r="U11" s="30">
        <f>'Оборотный капитал'!U7</f>
        <v>0</v>
      </c>
      <c r="V11" s="30">
        <f>'Оборотный капитал'!V7</f>
        <v>0</v>
      </c>
      <c r="W11" s="30">
        <f>'Оборотный капитал'!W7</f>
        <v>0</v>
      </c>
      <c r="X11" s="30">
        <f>'Оборотный капитал'!X7</f>
        <v>0</v>
      </c>
      <c r="Y11" s="30">
        <f>'Оборотный капитал'!Y7</f>
        <v>0</v>
      </c>
      <c r="Z11" s="30">
        <f>'Оборотный капитал'!Z7</f>
        <v>0</v>
      </c>
    </row>
    <row r="12" spans="1:59" x14ac:dyDescent="0.25">
      <c r="A12" s="362" t="s">
        <v>127</v>
      </c>
      <c r="B12" s="11"/>
      <c r="C12" s="11"/>
      <c r="D12" s="30">
        <f>Налоги!D31</f>
        <v>0</v>
      </c>
      <c r="E12" s="30">
        <f>Налоги!E31</f>
        <v>0</v>
      </c>
      <c r="F12" s="30">
        <f>Налоги!F31</f>
        <v>0</v>
      </c>
      <c r="G12" s="30">
        <f>Налоги!G31</f>
        <v>0</v>
      </c>
      <c r="H12" s="30">
        <f>Налоги!H31</f>
        <v>0</v>
      </c>
      <c r="I12" s="30">
        <f>Налоги!I31</f>
        <v>0</v>
      </c>
      <c r="J12" s="30">
        <f>Налоги!J31</f>
        <v>0</v>
      </c>
      <c r="K12" s="30">
        <f>Налоги!K31</f>
        <v>0</v>
      </c>
      <c r="L12" s="30">
        <f>Налоги!L31</f>
        <v>0</v>
      </c>
      <c r="M12" s="30">
        <f>Налоги!M31</f>
        <v>0</v>
      </c>
      <c r="N12" s="30">
        <f>Налоги!N31</f>
        <v>0</v>
      </c>
      <c r="O12" s="30">
        <f>Налоги!O31</f>
        <v>0</v>
      </c>
      <c r="P12" s="30">
        <f>Налоги!P31</f>
        <v>0</v>
      </c>
      <c r="Q12" s="30">
        <f>Налоги!Q31</f>
        <v>0</v>
      </c>
      <c r="R12" s="30">
        <f>Налоги!R31</f>
        <v>0</v>
      </c>
      <c r="S12" s="30">
        <f>Налоги!S31</f>
        <v>0</v>
      </c>
      <c r="T12" s="30">
        <f>Налоги!T31</f>
        <v>0</v>
      </c>
      <c r="U12" s="30">
        <f>Налоги!U31</f>
        <v>0</v>
      </c>
      <c r="V12" s="30">
        <f>Налоги!V31</f>
        <v>0</v>
      </c>
      <c r="W12" s="30">
        <f>Налоги!W31</f>
        <v>0</v>
      </c>
      <c r="X12" s="30">
        <f>Налоги!X31</f>
        <v>0</v>
      </c>
      <c r="Y12" s="30">
        <f>Налоги!Y31</f>
        <v>0</v>
      </c>
      <c r="Z12" s="30">
        <f>Налоги!Z31</f>
        <v>0</v>
      </c>
    </row>
    <row r="13" spans="1:59" x14ac:dyDescent="0.25">
      <c r="A13" s="362" t="s">
        <v>99</v>
      </c>
      <c r="B13" s="11"/>
      <c r="C13" s="11"/>
      <c r="D13" s="30">
        <f>'Оборотный капитал'!D13</f>
        <v>0</v>
      </c>
      <c r="E13" s="30">
        <f>'Оборотный капитал'!E13</f>
        <v>0</v>
      </c>
      <c r="F13" s="30">
        <f>'Оборотный капитал'!F13</f>
        <v>0</v>
      </c>
      <c r="G13" s="30">
        <f>'Оборотный капитал'!G13</f>
        <v>0</v>
      </c>
      <c r="H13" s="30">
        <f>'Оборотный капитал'!H13</f>
        <v>0</v>
      </c>
      <c r="I13" s="30">
        <f>'Оборотный капитал'!I13</f>
        <v>0</v>
      </c>
      <c r="J13" s="30">
        <f>'Оборотный капитал'!J13</f>
        <v>0</v>
      </c>
      <c r="K13" s="30">
        <f>'Оборотный капитал'!K13</f>
        <v>0</v>
      </c>
      <c r="L13" s="30">
        <f>'Оборотный капитал'!L13</f>
        <v>0</v>
      </c>
      <c r="M13" s="30">
        <f>'Оборотный капитал'!M13</f>
        <v>0</v>
      </c>
      <c r="N13" s="30">
        <f>'Оборотный капитал'!N13</f>
        <v>0</v>
      </c>
      <c r="O13" s="30">
        <f>'Оборотный капитал'!O13</f>
        <v>0</v>
      </c>
      <c r="P13" s="30">
        <f>'Оборотный капитал'!P13</f>
        <v>0</v>
      </c>
      <c r="Q13" s="30">
        <f>'Оборотный капитал'!Q13</f>
        <v>0</v>
      </c>
      <c r="R13" s="30">
        <f>'Оборотный капитал'!R13</f>
        <v>0</v>
      </c>
      <c r="S13" s="30">
        <f>'Оборотный капитал'!S13</f>
        <v>0</v>
      </c>
      <c r="T13" s="30">
        <f>'Оборотный капитал'!T13</f>
        <v>0</v>
      </c>
      <c r="U13" s="30">
        <f>'Оборотный капитал'!U13</f>
        <v>0</v>
      </c>
      <c r="V13" s="30">
        <f>'Оборотный капитал'!V13</f>
        <v>0</v>
      </c>
      <c r="W13" s="30">
        <f>'Оборотный капитал'!W13</f>
        <v>0</v>
      </c>
      <c r="X13" s="30">
        <f>'Оборотный капитал'!X13</f>
        <v>0</v>
      </c>
      <c r="Y13" s="30">
        <f>'Оборотный капитал'!Y13</f>
        <v>0</v>
      </c>
      <c r="Z13" s="30">
        <f>'Оборотный капитал'!Z13</f>
        <v>0</v>
      </c>
    </row>
    <row r="14" spans="1:59" x14ac:dyDescent="0.25">
      <c r="A14" s="362" t="s">
        <v>238</v>
      </c>
      <c r="B14" s="11"/>
      <c r="C14" s="11"/>
      <c r="D14" s="361">
        <f t="shared" ref="D14" si="25">C14</f>
        <v>0</v>
      </c>
      <c r="E14" s="361">
        <f t="shared" ref="E14" si="26">D14</f>
        <v>0</v>
      </c>
      <c r="F14" s="361">
        <f t="shared" ref="F14:R14" si="27">E14</f>
        <v>0</v>
      </c>
      <c r="G14" s="361">
        <f t="shared" si="27"/>
        <v>0</v>
      </c>
      <c r="H14" s="361">
        <f t="shared" si="27"/>
        <v>0</v>
      </c>
      <c r="I14" s="361">
        <f t="shared" si="27"/>
        <v>0</v>
      </c>
      <c r="J14" s="361">
        <f t="shared" si="27"/>
        <v>0</v>
      </c>
      <c r="K14" s="361">
        <f t="shared" si="27"/>
        <v>0</v>
      </c>
      <c r="L14" s="361">
        <f t="shared" si="27"/>
        <v>0</v>
      </c>
      <c r="M14" s="361">
        <f t="shared" si="27"/>
        <v>0</v>
      </c>
      <c r="N14" s="361">
        <f t="shared" si="27"/>
        <v>0</v>
      </c>
      <c r="O14" s="361">
        <f t="shared" si="27"/>
        <v>0</v>
      </c>
      <c r="P14" s="361">
        <f t="shared" si="27"/>
        <v>0</v>
      </c>
      <c r="Q14" s="361">
        <f t="shared" si="27"/>
        <v>0</v>
      </c>
      <c r="R14" s="361">
        <f t="shared" si="27"/>
        <v>0</v>
      </c>
      <c r="S14" s="361">
        <f t="shared" ref="S14" si="28">R14</f>
        <v>0</v>
      </c>
      <c r="T14" s="361">
        <f t="shared" ref="T14" si="29">S14</f>
        <v>0</v>
      </c>
      <c r="U14" s="361">
        <f t="shared" ref="U14" si="30">T14</f>
        <v>0</v>
      </c>
      <c r="V14" s="361">
        <f t="shared" ref="V14" si="31">U14</f>
        <v>0</v>
      </c>
      <c r="W14" s="361">
        <f t="shared" ref="W14" si="32">V14</f>
        <v>0</v>
      </c>
      <c r="X14" s="361">
        <f t="shared" ref="X14" si="33">W14</f>
        <v>0</v>
      </c>
      <c r="Y14" s="361">
        <f t="shared" ref="Y14" si="34">X14</f>
        <v>0</v>
      </c>
      <c r="Z14" s="361">
        <f t="shared" ref="Z14" si="35">Y14</f>
        <v>0</v>
      </c>
    </row>
    <row r="15" spans="1:59" x14ac:dyDescent="0.25">
      <c r="A15" s="362" t="s">
        <v>128</v>
      </c>
      <c r="B15" s="11"/>
      <c r="C15" s="11"/>
      <c r="D15" s="361">
        <f>CF!C36</f>
        <v>0</v>
      </c>
      <c r="E15" s="361">
        <f>CF!D36</f>
        <v>0</v>
      </c>
      <c r="F15" s="361">
        <f>CF!E36</f>
        <v>0</v>
      </c>
      <c r="G15" s="361">
        <f>CF!F36</f>
        <v>0</v>
      </c>
      <c r="H15" s="361">
        <f>CF!G36</f>
        <v>0</v>
      </c>
      <c r="I15" s="361">
        <f>CF!H36</f>
        <v>0</v>
      </c>
      <c r="J15" s="361">
        <f>CF!I36</f>
        <v>0</v>
      </c>
      <c r="K15" s="361">
        <f>CF!J36</f>
        <v>0</v>
      </c>
      <c r="L15" s="361">
        <f>CF!K36</f>
        <v>0</v>
      </c>
      <c r="M15" s="361">
        <f>CF!L36</f>
        <v>0</v>
      </c>
      <c r="N15" s="361">
        <f>CF!M36</f>
        <v>0</v>
      </c>
      <c r="O15" s="361">
        <f>CF!N36</f>
        <v>0</v>
      </c>
      <c r="P15" s="361">
        <f>CF!O36</f>
        <v>0</v>
      </c>
      <c r="Q15" s="361">
        <f>CF!P36</f>
        <v>0</v>
      </c>
      <c r="R15" s="361">
        <f>CF!Q36</f>
        <v>0</v>
      </c>
      <c r="S15" s="361">
        <f>CF!R36</f>
        <v>0</v>
      </c>
      <c r="T15" s="361">
        <f>CF!S36</f>
        <v>0</v>
      </c>
      <c r="U15" s="361">
        <f>CF!T36</f>
        <v>0</v>
      </c>
      <c r="V15" s="361">
        <f>CF!U36</f>
        <v>0</v>
      </c>
      <c r="W15" s="361">
        <f>CF!V36</f>
        <v>0</v>
      </c>
      <c r="X15" s="361">
        <f>CF!W36</f>
        <v>0</v>
      </c>
      <c r="Y15" s="361">
        <f>CF!X36</f>
        <v>0</v>
      </c>
      <c r="Z15" s="361">
        <f>CF!Y36</f>
        <v>0</v>
      </c>
    </row>
    <row r="16" spans="1:59" x14ac:dyDescent="0.25">
      <c r="A16" s="362" t="s">
        <v>239</v>
      </c>
      <c r="B16" s="11"/>
      <c r="C16" s="11"/>
      <c r="D16" s="361">
        <f t="shared" ref="D16" si="36">C16</f>
        <v>0</v>
      </c>
      <c r="E16" s="361">
        <f t="shared" ref="E16" si="37">D16</f>
        <v>0</v>
      </c>
      <c r="F16" s="361">
        <f t="shared" ref="F16:R16" si="38">E16</f>
        <v>0</v>
      </c>
      <c r="G16" s="361">
        <f t="shared" si="38"/>
        <v>0</v>
      </c>
      <c r="H16" s="361">
        <f t="shared" si="38"/>
        <v>0</v>
      </c>
      <c r="I16" s="361">
        <f t="shared" si="38"/>
        <v>0</v>
      </c>
      <c r="J16" s="361">
        <f t="shared" si="38"/>
        <v>0</v>
      </c>
      <c r="K16" s="361">
        <f t="shared" si="38"/>
        <v>0</v>
      </c>
      <c r="L16" s="361">
        <f t="shared" si="38"/>
        <v>0</v>
      </c>
      <c r="M16" s="361">
        <f t="shared" si="38"/>
        <v>0</v>
      </c>
      <c r="N16" s="361">
        <f t="shared" si="38"/>
        <v>0</v>
      </c>
      <c r="O16" s="361">
        <f t="shared" si="38"/>
        <v>0</v>
      </c>
      <c r="P16" s="361">
        <f t="shared" si="38"/>
        <v>0</v>
      </c>
      <c r="Q16" s="361">
        <f t="shared" si="38"/>
        <v>0</v>
      </c>
      <c r="R16" s="361">
        <f t="shared" si="38"/>
        <v>0</v>
      </c>
      <c r="S16" s="361">
        <f t="shared" ref="S16" si="39">R16</f>
        <v>0</v>
      </c>
      <c r="T16" s="361">
        <f t="shared" ref="T16" si="40">S16</f>
        <v>0</v>
      </c>
      <c r="U16" s="361">
        <f t="shared" ref="U16" si="41">T16</f>
        <v>0</v>
      </c>
      <c r="V16" s="361">
        <f t="shared" ref="V16" si="42">U16</f>
        <v>0</v>
      </c>
      <c r="W16" s="361">
        <f t="shared" ref="W16" si="43">V16</f>
        <v>0</v>
      </c>
      <c r="X16" s="361">
        <f t="shared" ref="X16" si="44">W16</f>
        <v>0</v>
      </c>
      <c r="Y16" s="361">
        <f t="shared" ref="Y16" si="45">X16</f>
        <v>0</v>
      </c>
      <c r="Z16" s="361">
        <f t="shared" ref="Z16" si="46">Y16</f>
        <v>0</v>
      </c>
    </row>
    <row r="17" spans="1:59" x14ac:dyDescent="0.25">
      <c r="A17" s="1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59" x14ac:dyDescent="0.25">
      <c r="A18" s="44" t="s">
        <v>129</v>
      </c>
      <c r="B18" s="45">
        <f t="shared" ref="B18:R18" si="47">B20+B24</f>
        <v>0</v>
      </c>
      <c r="C18" s="45">
        <f t="shared" si="47"/>
        <v>0</v>
      </c>
      <c r="D18" s="45">
        <f t="shared" si="47"/>
        <v>0</v>
      </c>
      <c r="E18" s="45">
        <f t="shared" si="47"/>
        <v>0</v>
      </c>
      <c r="F18" s="45">
        <f t="shared" si="47"/>
        <v>0</v>
      </c>
      <c r="G18" s="45">
        <f t="shared" si="47"/>
        <v>0</v>
      </c>
      <c r="H18" s="45">
        <f t="shared" si="47"/>
        <v>0</v>
      </c>
      <c r="I18" s="45">
        <f t="shared" si="47"/>
        <v>0</v>
      </c>
      <c r="J18" s="45">
        <f t="shared" si="47"/>
        <v>0</v>
      </c>
      <c r="K18" s="45">
        <f t="shared" si="47"/>
        <v>0</v>
      </c>
      <c r="L18" s="45">
        <f t="shared" si="47"/>
        <v>0</v>
      </c>
      <c r="M18" s="45">
        <f t="shared" si="47"/>
        <v>0</v>
      </c>
      <c r="N18" s="45">
        <f t="shared" si="47"/>
        <v>0</v>
      </c>
      <c r="O18" s="45">
        <f t="shared" si="47"/>
        <v>0</v>
      </c>
      <c r="P18" s="45">
        <f t="shared" si="47"/>
        <v>0</v>
      </c>
      <c r="Q18" s="45">
        <f t="shared" si="47"/>
        <v>0</v>
      </c>
      <c r="R18" s="45">
        <f t="shared" si="47"/>
        <v>0</v>
      </c>
      <c r="S18" s="45">
        <f t="shared" ref="S18:V18" si="48">S20+S24</f>
        <v>0</v>
      </c>
      <c r="T18" s="45">
        <f t="shared" si="48"/>
        <v>0</v>
      </c>
      <c r="U18" s="45">
        <f t="shared" si="48"/>
        <v>0</v>
      </c>
      <c r="V18" s="45">
        <f t="shared" si="48"/>
        <v>0</v>
      </c>
      <c r="W18" s="45">
        <f t="shared" ref="W18:Z18" si="49">W20+W24</f>
        <v>0</v>
      </c>
      <c r="X18" s="45">
        <f t="shared" si="49"/>
        <v>0</v>
      </c>
      <c r="Y18" s="45">
        <f t="shared" si="49"/>
        <v>0</v>
      </c>
      <c r="Z18" s="45">
        <f t="shared" si="49"/>
        <v>0</v>
      </c>
    </row>
    <row r="19" spans="1:59" x14ac:dyDescent="0.25">
      <c r="A19" s="1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pans="1:59" s="3" customFormat="1" x14ac:dyDescent="0.25">
      <c r="A20" s="31" t="s">
        <v>130</v>
      </c>
      <c r="B20" s="46">
        <f t="shared" ref="B20:R20" si="50">SUM(B21:B22)</f>
        <v>0</v>
      </c>
      <c r="C20" s="46">
        <f t="shared" si="50"/>
        <v>0</v>
      </c>
      <c r="D20" s="46">
        <f t="shared" si="50"/>
        <v>0</v>
      </c>
      <c r="E20" s="46">
        <f t="shared" si="50"/>
        <v>0</v>
      </c>
      <c r="F20" s="46">
        <f t="shared" si="50"/>
        <v>0</v>
      </c>
      <c r="G20" s="46">
        <f t="shared" si="50"/>
        <v>0</v>
      </c>
      <c r="H20" s="46">
        <f t="shared" si="50"/>
        <v>0</v>
      </c>
      <c r="I20" s="46">
        <f t="shared" si="50"/>
        <v>0</v>
      </c>
      <c r="J20" s="46">
        <f t="shared" si="50"/>
        <v>0</v>
      </c>
      <c r="K20" s="46">
        <f t="shared" si="50"/>
        <v>0</v>
      </c>
      <c r="L20" s="46">
        <f t="shared" si="50"/>
        <v>0</v>
      </c>
      <c r="M20" s="46">
        <f t="shared" si="50"/>
        <v>0</v>
      </c>
      <c r="N20" s="46">
        <f t="shared" si="50"/>
        <v>0</v>
      </c>
      <c r="O20" s="46">
        <f t="shared" si="50"/>
        <v>0</v>
      </c>
      <c r="P20" s="46">
        <f t="shared" si="50"/>
        <v>0</v>
      </c>
      <c r="Q20" s="46">
        <f t="shared" si="50"/>
        <v>0</v>
      </c>
      <c r="R20" s="46">
        <f t="shared" si="50"/>
        <v>0</v>
      </c>
      <c r="S20" s="46">
        <f t="shared" ref="S20:V20" si="51">SUM(S21:S22)</f>
        <v>0</v>
      </c>
      <c r="T20" s="46">
        <f t="shared" si="51"/>
        <v>0</v>
      </c>
      <c r="U20" s="46">
        <f t="shared" si="51"/>
        <v>0</v>
      </c>
      <c r="V20" s="46">
        <f t="shared" si="51"/>
        <v>0</v>
      </c>
      <c r="W20" s="46">
        <f t="shared" ref="W20:Z20" si="52">SUM(W21:W22)</f>
        <v>0</v>
      </c>
      <c r="X20" s="46">
        <f t="shared" si="52"/>
        <v>0</v>
      </c>
      <c r="Y20" s="46">
        <f t="shared" si="52"/>
        <v>0</v>
      </c>
      <c r="Z20" s="46">
        <f t="shared" si="52"/>
        <v>0</v>
      </c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6"/>
      <c r="AS20" s="176"/>
      <c r="AT20" s="176"/>
      <c r="AU20" s="176"/>
      <c r="AV20" s="176"/>
      <c r="AW20" s="176"/>
      <c r="AX20" s="176"/>
      <c r="AY20" s="176"/>
      <c r="AZ20" s="176"/>
      <c r="BA20" s="176"/>
      <c r="BB20" s="176"/>
      <c r="BC20" s="176"/>
      <c r="BD20" s="176"/>
      <c r="BE20" s="176"/>
      <c r="BF20" s="176"/>
      <c r="BG20" s="176"/>
    </row>
    <row r="21" spans="1:59" x14ac:dyDescent="0.25">
      <c r="A21" s="1" t="s">
        <v>131</v>
      </c>
      <c r="B21" s="11"/>
      <c r="C21" s="11"/>
      <c r="D21" s="30">
        <f t="shared" ref="D21" si="53">C21</f>
        <v>0</v>
      </c>
      <c r="E21" s="30">
        <f t="shared" ref="E21" si="54">D21</f>
        <v>0</v>
      </c>
      <c r="F21" s="30">
        <f t="shared" ref="F21" si="55">E21</f>
        <v>0</v>
      </c>
      <c r="G21" s="30">
        <f t="shared" ref="G21" si="56">F21</f>
        <v>0</v>
      </c>
      <c r="H21" s="30">
        <f t="shared" ref="H21" si="57">G21</f>
        <v>0</v>
      </c>
      <c r="I21" s="30">
        <f t="shared" ref="I21" si="58">H21</f>
        <v>0</v>
      </c>
      <c r="J21" s="30">
        <f t="shared" ref="J21" si="59">I21</f>
        <v>0</v>
      </c>
      <c r="K21" s="30">
        <f t="shared" ref="K21" si="60">J21</f>
        <v>0</v>
      </c>
      <c r="L21" s="30">
        <f t="shared" ref="L21" si="61">K21</f>
        <v>0</v>
      </c>
      <c r="M21" s="30">
        <f t="shared" ref="M21" si="62">L21</f>
        <v>0</v>
      </c>
      <c r="N21" s="30">
        <f t="shared" ref="N21" si="63">M21</f>
        <v>0</v>
      </c>
      <c r="O21" s="30">
        <f t="shared" ref="O21" si="64">N21</f>
        <v>0</v>
      </c>
      <c r="P21" s="30">
        <f t="shared" ref="P21" si="65">O21</f>
        <v>0</v>
      </c>
      <c r="Q21" s="30">
        <f t="shared" ref="Q21" si="66">P21</f>
        <v>0</v>
      </c>
      <c r="R21" s="30">
        <f t="shared" ref="R21" si="67">Q21</f>
        <v>0</v>
      </c>
      <c r="S21" s="30">
        <f t="shared" ref="S21" si="68">R21</f>
        <v>0</v>
      </c>
      <c r="T21" s="30">
        <f t="shared" ref="T21" si="69">S21</f>
        <v>0</v>
      </c>
      <c r="U21" s="30">
        <f t="shared" ref="U21" si="70">T21</f>
        <v>0</v>
      </c>
      <c r="V21" s="30">
        <f t="shared" ref="V21" si="71">U21</f>
        <v>0</v>
      </c>
      <c r="W21" s="30">
        <f t="shared" ref="W21" si="72">V21</f>
        <v>0</v>
      </c>
      <c r="X21" s="30">
        <f t="shared" ref="X21" si="73">W21</f>
        <v>0</v>
      </c>
      <c r="Y21" s="30">
        <f t="shared" ref="Y21" si="74">X21</f>
        <v>0</v>
      </c>
      <c r="Z21" s="30">
        <f t="shared" ref="Z21" si="75">Y21</f>
        <v>0</v>
      </c>
    </row>
    <row r="22" spans="1:59" x14ac:dyDescent="0.25">
      <c r="A22" s="1" t="s">
        <v>132</v>
      </c>
      <c r="B22" s="11"/>
      <c r="C22" s="11"/>
      <c r="D22" s="30">
        <f>C22+PL!D28</f>
        <v>0</v>
      </c>
      <c r="E22" s="30">
        <f>D22+PL!E28</f>
        <v>0</v>
      </c>
      <c r="F22" s="30">
        <f>E22+PL!F28</f>
        <v>0</v>
      </c>
      <c r="G22" s="30">
        <f>F22+PL!G28</f>
        <v>0</v>
      </c>
      <c r="H22" s="30">
        <f>G22+PL!H28</f>
        <v>0</v>
      </c>
      <c r="I22" s="30">
        <f>H22+PL!I28</f>
        <v>0</v>
      </c>
      <c r="J22" s="30">
        <f>I22+PL!J28</f>
        <v>0</v>
      </c>
      <c r="K22" s="30">
        <f>J22+PL!K28</f>
        <v>0</v>
      </c>
      <c r="L22" s="30">
        <f>K22+PL!L28</f>
        <v>0</v>
      </c>
      <c r="M22" s="30">
        <f>L22+PL!M28</f>
        <v>0</v>
      </c>
      <c r="N22" s="30">
        <f>M22+PL!N28</f>
        <v>0</v>
      </c>
      <c r="O22" s="30">
        <f>N22+PL!O28</f>
        <v>0</v>
      </c>
      <c r="P22" s="30">
        <f>O22+PL!P28</f>
        <v>0</v>
      </c>
      <c r="Q22" s="30">
        <f>P22+PL!Q28</f>
        <v>0</v>
      </c>
      <c r="R22" s="30">
        <f>Q22+PL!R28</f>
        <v>0</v>
      </c>
      <c r="S22" s="30">
        <f>R22+PL!S28</f>
        <v>0</v>
      </c>
      <c r="T22" s="30">
        <f>S22+PL!T28</f>
        <v>0</v>
      </c>
      <c r="U22" s="30">
        <f>T22+PL!U28</f>
        <v>0</v>
      </c>
      <c r="V22" s="30">
        <f>U22+PL!V28</f>
        <v>0</v>
      </c>
      <c r="W22" s="30">
        <f>V22+PL!W28</f>
        <v>0</v>
      </c>
      <c r="X22" s="30">
        <f>W22+PL!X28</f>
        <v>0</v>
      </c>
      <c r="Y22" s="30">
        <f>X22+PL!Y28</f>
        <v>0</v>
      </c>
      <c r="Z22" s="30">
        <f>Y22+PL!Z28</f>
        <v>0</v>
      </c>
    </row>
    <row r="23" spans="1:59" x14ac:dyDescent="0.25">
      <c r="A23" s="1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59" x14ac:dyDescent="0.25">
      <c r="A24" s="31" t="s">
        <v>133</v>
      </c>
      <c r="B24" s="46">
        <f t="shared" ref="B24" si="76">SUM(B25:B26)</f>
        <v>0</v>
      </c>
      <c r="C24" s="46">
        <f t="shared" ref="C24" si="77">SUM(C25:C26)</f>
        <v>0</v>
      </c>
      <c r="D24" s="46">
        <f t="shared" ref="D24" si="78">SUM(D25:D26)</f>
        <v>0</v>
      </c>
      <c r="E24" s="46">
        <f t="shared" ref="E24" si="79">SUM(E25:E26)</f>
        <v>0</v>
      </c>
      <c r="F24" s="46">
        <f t="shared" ref="F24" si="80">SUM(F25:F26)</f>
        <v>0</v>
      </c>
      <c r="G24" s="46">
        <f t="shared" ref="G24" si="81">SUM(G25:G26)</f>
        <v>0</v>
      </c>
      <c r="H24" s="46">
        <f t="shared" ref="H24" si="82">SUM(H25:H26)</f>
        <v>0</v>
      </c>
      <c r="I24" s="46">
        <f t="shared" ref="I24" si="83">SUM(I25:I26)</f>
        <v>0</v>
      </c>
      <c r="J24" s="46">
        <f t="shared" ref="J24" si="84">SUM(J25:J26)</f>
        <v>0</v>
      </c>
      <c r="K24" s="46">
        <f t="shared" ref="K24" si="85">SUM(K25:K26)</f>
        <v>0</v>
      </c>
      <c r="L24" s="46">
        <f t="shared" ref="L24" si="86">SUM(L25:L26)</f>
        <v>0</v>
      </c>
      <c r="M24" s="46">
        <f t="shared" ref="M24" si="87">SUM(M25:M26)</f>
        <v>0</v>
      </c>
      <c r="N24" s="46">
        <f t="shared" ref="N24" si="88">SUM(N25:N26)</f>
        <v>0</v>
      </c>
      <c r="O24" s="46">
        <f t="shared" ref="O24" si="89">SUM(O25:O26)</f>
        <v>0</v>
      </c>
      <c r="P24" s="46">
        <f t="shared" ref="P24" si="90">SUM(P25:P26)</f>
        <v>0</v>
      </c>
      <c r="Q24" s="46">
        <f t="shared" ref="Q24" si="91">SUM(Q25:Q26)</f>
        <v>0</v>
      </c>
      <c r="R24" s="46">
        <f t="shared" ref="R24:U24" si="92">SUM(R25:R26)</f>
        <v>0</v>
      </c>
      <c r="S24" s="46">
        <f t="shared" si="92"/>
        <v>0</v>
      </c>
      <c r="T24" s="46">
        <f t="shared" si="92"/>
        <v>0</v>
      </c>
      <c r="U24" s="46">
        <f t="shared" si="92"/>
        <v>0</v>
      </c>
      <c r="V24" s="46">
        <f t="shared" ref="V24:Y24" si="93">SUM(V25:V26)</f>
        <v>0</v>
      </c>
      <c r="W24" s="46">
        <f t="shared" si="93"/>
        <v>0</v>
      </c>
      <c r="X24" s="46">
        <f t="shared" si="93"/>
        <v>0</v>
      </c>
      <c r="Y24" s="46">
        <f t="shared" si="93"/>
        <v>0</v>
      </c>
      <c r="Z24" s="46">
        <f t="shared" ref="Z24" si="94">SUM(Z25:Z26)</f>
        <v>0</v>
      </c>
    </row>
    <row r="25" spans="1:59" x14ac:dyDescent="0.25">
      <c r="A25" s="1" t="s">
        <v>134</v>
      </c>
      <c r="B25" s="11"/>
      <c r="C25" s="11"/>
      <c r="D25" s="30">
        <f>'Заемные средства'!D73</f>
        <v>0</v>
      </c>
      <c r="E25" s="30">
        <f>'Заемные средства'!E73</f>
        <v>0</v>
      </c>
      <c r="F25" s="30">
        <f>'Заемные средства'!F73</f>
        <v>0</v>
      </c>
      <c r="G25" s="30">
        <f>'Заемные средства'!G73</f>
        <v>0</v>
      </c>
      <c r="H25" s="30">
        <f>'Заемные средства'!H73</f>
        <v>0</v>
      </c>
      <c r="I25" s="30">
        <f>'Заемные средства'!I73</f>
        <v>0</v>
      </c>
      <c r="J25" s="30">
        <f>'Заемные средства'!J73</f>
        <v>0</v>
      </c>
      <c r="K25" s="30">
        <f>'Заемные средства'!K73</f>
        <v>0</v>
      </c>
      <c r="L25" s="30">
        <f>'Заемные средства'!L73</f>
        <v>0</v>
      </c>
      <c r="M25" s="30">
        <f>'Заемные средства'!M73</f>
        <v>0</v>
      </c>
      <c r="N25" s="30">
        <f>'Заемные средства'!N73</f>
        <v>0</v>
      </c>
      <c r="O25" s="30">
        <f>'Заемные средства'!O73</f>
        <v>0</v>
      </c>
      <c r="P25" s="30">
        <f>'Заемные средства'!P73</f>
        <v>0</v>
      </c>
      <c r="Q25" s="30">
        <f>'Заемные средства'!Q73</f>
        <v>0</v>
      </c>
      <c r="R25" s="30">
        <f>'Заемные средства'!R73</f>
        <v>0</v>
      </c>
      <c r="S25" s="30">
        <f>'Заемные средства'!S73</f>
        <v>0</v>
      </c>
      <c r="T25" s="30">
        <f>'Заемные средства'!T73</f>
        <v>0</v>
      </c>
      <c r="U25" s="30">
        <f>'Заемные средства'!U73</f>
        <v>0</v>
      </c>
      <c r="V25" s="30">
        <f>'Заемные средства'!V73</f>
        <v>0</v>
      </c>
      <c r="W25" s="30">
        <f>'Заемные средства'!W73</f>
        <v>0</v>
      </c>
      <c r="X25" s="30">
        <f>'Заемные средства'!X73</f>
        <v>0</v>
      </c>
      <c r="Y25" s="30">
        <f>'Заемные средства'!Y73</f>
        <v>0</v>
      </c>
      <c r="Z25" s="30">
        <f>'Заемные средства'!Z73</f>
        <v>0</v>
      </c>
    </row>
    <row r="26" spans="1:59" x14ac:dyDescent="0.25">
      <c r="A26" s="1" t="s">
        <v>104</v>
      </c>
      <c r="B26" s="11"/>
      <c r="C26" s="11"/>
      <c r="D26" s="30">
        <f>'Оборотный капитал'!D19</f>
        <v>0</v>
      </c>
      <c r="E26" s="30">
        <f>'Оборотный капитал'!E19</f>
        <v>0</v>
      </c>
      <c r="F26" s="30">
        <f>'Оборотный капитал'!F19</f>
        <v>0</v>
      </c>
      <c r="G26" s="30">
        <f>'Оборотный капитал'!G19</f>
        <v>0</v>
      </c>
      <c r="H26" s="30">
        <f>'Оборотный капитал'!H19</f>
        <v>0</v>
      </c>
      <c r="I26" s="30">
        <f>'Оборотный капитал'!I19</f>
        <v>0</v>
      </c>
      <c r="J26" s="30">
        <f>'Оборотный капитал'!J19</f>
        <v>0</v>
      </c>
      <c r="K26" s="30">
        <f>'Оборотный капитал'!K19</f>
        <v>0</v>
      </c>
      <c r="L26" s="30">
        <f>'Оборотный капитал'!L19</f>
        <v>0</v>
      </c>
      <c r="M26" s="30">
        <f>'Оборотный капитал'!M19</f>
        <v>0</v>
      </c>
      <c r="N26" s="30">
        <f>'Оборотный капитал'!N19</f>
        <v>0</v>
      </c>
      <c r="O26" s="30">
        <f>'Оборотный капитал'!O19</f>
        <v>0</v>
      </c>
      <c r="P26" s="30">
        <f>'Оборотный капитал'!P19</f>
        <v>0</v>
      </c>
      <c r="Q26" s="30">
        <f>'Оборотный капитал'!Q19</f>
        <v>0</v>
      </c>
      <c r="R26" s="30">
        <f>'Оборотный капитал'!R19</f>
        <v>0</v>
      </c>
      <c r="S26" s="30">
        <f>'Оборотный капитал'!S19</f>
        <v>0</v>
      </c>
      <c r="T26" s="30">
        <f>'Оборотный капитал'!T19</f>
        <v>0</v>
      </c>
      <c r="U26" s="30">
        <f>'Оборотный капитал'!U19</f>
        <v>0</v>
      </c>
      <c r="V26" s="30">
        <f>'Оборотный капитал'!V19</f>
        <v>0</v>
      </c>
      <c r="W26" s="30">
        <f>'Оборотный капитал'!W19</f>
        <v>0</v>
      </c>
      <c r="X26" s="30">
        <f>'Оборотный капитал'!X19</f>
        <v>0</v>
      </c>
      <c r="Y26" s="30">
        <f>'Оборотный капитал'!Y19</f>
        <v>0</v>
      </c>
      <c r="Z26" s="30">
        <f>'Оборотный капитал'!Z19</f>
        <v>0</v>
      </c>
    </row>
    <row r="27" spans="1:59" s="168" customFormat="1" x14ac:dyDescent="0.25"/>
    <row r="28" spans="1:59" s="168" customFormat="1" x14ac:dyDescent="0.25">
      <c r="A28" s="168" t="s">
        <v>135</v>
      </c>
      <c r="B28" s="188">
        <f t="shared" ref="B28:R28" si="95">B4-B18</f>
        <v>0</v>
      </c>
      <c r="C28" s="188">
        <f>C4-C18</f>
        <v>0</v>
      </c>
      <c r="D28" s="188">
        <f t="shared" si="95"/>
        <v>0</v>
      </c>
      <c r="E28" s="188">
        <f t="shared" si="95"/>
        <v>0</v>
      </c>
      <c r="F28" s="188">
        <f t="shared" si="95"/>
        <v>0</v>
      </c>
      <c r="G28" s="188">
        <f t="shared" si="95"/>
        <v>0</v>
      </c>
      <c r="H28" s="188">
        <f t="shared" si="95"/>
        <v>0</v>
      </c>
      <c r="I28" s="188">
        <f t="shared" si="95"/>
        <v>0</v>
      </c>
      <c r="J28" s="188">
        <f t="shared" si="95"/>
        <v>0</v>
      </c>
      <c r="K28" s="188">
        <f t="shared" si="95"/>
        <v>0</v>
      </c>
      <c r="L28" s="188">
        <f t="shared" si="95"/>
        <v>0</v>
      </c>
      <c r="M28" s="188">
        <f t="shared" si="95"/>
        <v>0</v>
      </c>
      <c r="N28" s="188">
        <f t="shared" si="95"/>
        <v>0</v>
      </c>
      <c r="O28" s="188">
        <f t="shared" si="95"/>
        <v>0</v>
      </c>
      <c r="P28" s="188">
        <f t="shared" si="95"/>
        <v>0</v>
      </c>
      <c r="Q28" s="188">
        <f t="shared" si="95"/>
        <v>0</v>
      </c>
      <c r="R28" s="188">
        <f t="shared" si="95"/>
        <v>0</v>
      </c>
      <c r="S28" s="188">
        <f t="shared" ref="S28:V28" si="96">S4-S18</f>
        <v>0</v>
      </c>
      <c r="T28" s="188">
        <f t="shared" si="96"/>
        <v>0</v>
      </c>
      <c r="U28" s="188">
        <f t="shared" si="96"/>
        <v>0</v>
      </c>
      <c r="V28" s="188">
        <f t="shared" si="96"/>
        <v>0</v>
      </c>
      <c r="W28" s="188">
        <f t="shared" ref="W28:Z28" si="97">W4-W18</f>
        <v>0</v>
      </c>
      <c r="X28" s="188">
        <f t="shared" si="97"/>
        <v>0</v>
      </c>
      <c r="Y28" s="188">
        <f t="shared" si="97"/>
        <v>0</v>
      </c>
      <c r="Z28" s="188">
        <f t="shared" si="97"/>
        <v>0</v>
      </c>
    </row>
    <row r="29" spans="1:59" s="168" customFormat="1" x14ac:dyDescent="0.25"/>
    <row r="30" spans="1:59" s="168" customFormat="1" x14ac:dyDescent="0.25"/>
    <row r="31" spans="1:59" s="168" customFormat="1" x14ac:dyDescent="0.25"/>
    <row r="32" spans="1:59" s="168" customFormat="1" x14ac:dyDescent="0.25"/>
    <row r="33" s="168" customFormat="1" x14ac:dyDescent="0.25"/>
    <row r="34" s="168" customFormat="1" x14ac:dyDescent="0.25"/>
    <row r="35" s="168" customFormat="1" x14ac:dyDescent="0.25"/>
    <row r="36" s="168" customFormat="1" x14ac:dyDescent="0.25"/>
    <row r="37" s="168" customFormat="1" x14ac:dyDescent="0.25"/>
    <row r="38" s="168" customFormat="1" x14ac:dyDescent="0.25"/>
    <row r="39" s="168" customFormat="1" x14ac:dyDescent="0.25"/>
    <row r="40" s="168" customFormat="1" x14ac:dyDescent="0.25"/>
    <row r="41" s="168" customFormat="1" x14ac:dyDescent="0.25"/>
    <row r="42" s="168" customFormat="1" x14ac:dyDescent="0.25"/>
    <row r="43" s="168" customFormat="1" x14ac:dyDescent="0.25"/>
    <row r="44" s="168" customFormat="1" x14ac:dyDescent="0.25"/>
    <row r="45" s="168" customFormat="1" x14ac:dyDescent="0.25"/>
    <row r="46" s="168" customFormat="1" x14ac:dyDescent="0.25"/>
    <row r="47" s="168" customFormat="1" x14ac:dyDescent="0.25"/>
    <row r="48" s="168" customFormat="1" x14ac:dyDescent="0.25"/>
    <row r="49" s="168" customFormat="1" x14ac:dyDescent="0.25"/>
    <row r="50" s="168" customFormat="1" x14ac:dyDescent="0.25"/>
    <row r="51" s="168" customFormat="1" x14ac:dyDescent="0.25"/>
    <row r="52" s="168" customFormat="1" x14ac:dyDescent="0.25"/>
    <row r="53" s="168" customFormat="1" x14ac:dyDescent="0.25"/>
    <row r="54" s="168" customFormat="1" x14ac:dyDescent="0.25"/>
    <row r="55" s="168" customFormat="1" x14ac:dyDescent="0.25"/>
    <row r="56" s="168" customFormat="1" x14ac:dyDescent="0.25"/>
    <row r="57" s="168" customFormat="1" x14ac:dyDescent="0.25"/>
    <row r="58" s="168" customFormat="1" x14ac:dyDescent="0.25"/>
    <row r="59" s="168" customFormat="1" x14ac:dyDescent="0.25"/>
    <row r="60" s="168" customFormat="1" x14ac:dyDescent="0.25"/>
    <row r="61" s="168" customFormat="1" x14ac:dyDescent="0.25"/>
    <row r="62" s="168" customFormat="1" x14ac:dyDescent="0.25"/>
    <row r="63" s="168" customFormat="1" x14ac:dyDescent="0.25"/>
    <row r="64" s="168" customFormat="1" x14ac:dyDescent="0.25"/>
    <row r="65" s="168" customFormat="1" x14ac:dyDescent="0.25"/>
    <row r="66" s="168" customFormat="1" x14ac:dyDescent="0.25"/>
    <row r="67" s="168" customFormat="1" x14ac:dyDescent="0.25"/>
    <row r="68" s="168" customFormat="1" x14ac:dyDescent="0.25"/>
    <row r="69" s="168" customFormat="1" x14ac:dyDescent="0.25"/>
    <row r="70" s="168" customFormat="1" x14ac:dyDescent="0.25"/>
    <row r="71" s="168" customFormat="1" x14ac:dyDescent="0.25"/>
    <row r="72" s="168" customFormat="1" x14ac:dyDescent="0.25"/>
    <row r="73" s="168" customFormat="1" x14ac:dyDescent="0.25"/>
    <row r="74" s="168" customFormat="1" x14ac:dyDescent="0.25"/>
    <row r="75" s="168" customFormat="1" x14ac:dyDescent="0.25"/>
    <row r="76" s="168" customFormat="1" x14ac:dyDescent="0.25"/>
    <row r="77" s="168" customFormat="1" x14ac:dyDescent="0.25"/>
    <row r="78" s="168" customFormat="1" x14ac:dyDescent="0.25"/>
    <row r="79" s="168" customFormat="1" x14ac:dyDescent="0.25"/>
    <row r="80" s="168" customFormat="1" x14ac:dyDescent="0.25"/>
    <row r="81" s="168" customFormat="1" x14ac:dyDescent="0.25"/>
    <row r="82" s="168" customFormat="1" x14ac:dyDescent="0.25"/>
    <row r="83" s="168" customFormat="1" x14ac:dyDescent="0.25"/>
    <row r="84" s="168" customFormat="1" x14ac:dyDescent="0.25"/>
    <row r="85" s="168" customFormat="1" x14ac:dyDescent="0.25"/>
    <row r="86" s="168" customFormat="1" x14ac:dyDescent="0.25"/>
    <row r="87" s="168" customFormat="1" x14ac:dyDescent="0.25"/>
    <row r="88" s="168" customFormat="1" x14ac:dyDescent="0.25"/>
    <row r="89" s="168" customFormat="1" x14ac:dyDescent="0.25"/>
    <row r="90" s="168" customFormat="1" x14ac:dyDescent="0.25"/>
    <row r="91" s="168" customFormat="1" x14ac:dyDescent="0.25"/>
    <row r="92" s="168" customFormat="1" x14ac:dyDescent="0.25"/>
    <row r="93" s="168" customFormat="1" x14ac:dyDescent="0.25"/>
    <row r="94" s="168" customFormat="1" x14ac:dyDescent="0.25"/>
    <row r="95" s="168" customFormat="1" x14ac:dyDescent="0.25"/>
    <row r="96" s="168" customFormat="1" x14ac:dyDescent="0.25"/>
    <row r="97" s="168" customFormat="1" x14ac:dyDescent="0.25"/>
    <row r="98" s="168" customFormat="1" x14ac:dyDescent="0.25"/>
    <row r="99" s="168" customFormat="1" x14ac:dyDescent="0.25"/>
    <row r="100" s="168" customFormat="1" x14ac:dyDescent="0.25"/>
    <row r="101" s="168" customFormat="1" x14ac:dyDescent="0.25"/>
    <row r="102" s="168" customFormat="1" x14ac:dyDescent="0.25"/>
    <row r="103" s="168" customFormat="1" x14ac:dyDescent="0.25"/>
    <row r="104" s="168" customFormat="1" x14ac:dyDescent="0.25"/>
    <row r="105" s="168" customFormat="1" x14ac:dyDescent="0.25"/>
    <row r="106" s="168" customFormat="1" x14ac:dyDescent="0.25"/>
    <row r="107" s="168" customFormat="1" x14ac:dyDescent="0.25"/>
    <row r="108" s="168" customFormat="1" x14ac:dyDescent="0.25"/>
    <row r="109" s="168" customFormat="1" x14ac:dyDescent="0.25"/>
    <row r="110" s="168" customFormat="1" x14ac:dyDescent="0.25"/>
    <row r="111" s="168" customFormat="1" x14ac:dyDescent="0.25"/>
    <row r="112" s="168" customFormat="1" x14ac:dyDescent="0.25"/>
    <row r="113" s="168" customFormat="1" x14ac:dyDescent="0.25"/>
    <row r="114" s="168" customFormat="1" x14ac:dyDescent="0.25"/>
    <row r="115" s="168" customFormat="1" x14ac:dyDescent="0.25"/>
    <row r="116" s="168" customFormat="1" x14ac:dyDescent="0.25"/>
    <row r="117" s="168" customFormat="1" x14ac:dyDescent="0.25"/>
    <row r="118" s="168" customFormat="1" x14ac:dyDescent="0.25"/>
    <row r="119" s="168" customFormat="1" x14ac:dyDescent="0.25"/>
    <row r="120" s="168" customFormat="1" x14ac:dyDescent="0.25"/>
    <row r="121" s="168" customFormat="1" x14ac:dyDescent="0.25"/>
    <row r="122" s="168" customFormat="1" x14ac:dyDescent="0.25"/>
    <row r="123" s="168" customFormat="1" x14ac:dyDescent="0.25"/>
    <row r="124" s="168" customFormat="1" x14ac:dyDescent="0.25"/>
    <row r="125" s="168" customFormat="1" x14ac:dyDescent="0.25"/>
    <row r="126" s="168" customFormat="1" x14ac:dyDescent="0.25"/>
    <row r="127" s="168" customFormat="1" x14ac:dyDescent="0.25"/>
    <row r="128" s="168" customFormat="1" x14ac:dyDescent="0.25"/>
    <row r="129" s="168" customFormat="1" x14ac:dyDescent="0.25"/>
    <row r="130" s="168" customFormat="1" x14ac:dyDescent="0.25"/>
    <row r="131" s="168" customFormat="1" x14ac:dyDescent="0.25"/>
    <row r="132" s="168" customFormat="1" x14ac:dyDescent="0.25"/>
    <row r="133" s="168" customFormat="1" x14ac:dyDescent="0.25"/>
    <row r="134" s="168" customFormat="1" x14ac:dyDescent="0.25"/>
    <row r="135" s="168" customFormat="1" x14ac:dyDescent="0.25"/>
    <row r="136" s="168" customFormat="1" x14ac:dyDescent="0.25"/>
    <row r="137" s="168" customFormat="1" x14ac:dyDescent="0.25"/>
    <row r="138" s="168" customFormat="1" x14ac:dyDescent="0.25"/>
    <row r="139" s="168" customFormat="1" x14ac:dyDescent="0.25"/>
    <row r="140" s="168" customFormat="1" x14ac:dyDescent="0.25"/>
    <row r="141" s="168" customFormat="1" x14ac:dyDescent="0.25"/>
    <row r="142" s="168" customFormat="1" x14ac:dyDescent="0.25"/>
    <row r="143" s="168" customFormat="1" x14ac:dyDescent="0.25"/>
    <row r="144" s="168" customFormat="1" x14ac:dyDescent="0.25"/>
    <row r="145" s="168" customFormat="1" x14ac:dyDescent="0.25"/>
    <row r="146" s="168" customFormat="1" x14ac:dyDescent="0.25"/>
    <row r="147" s="168" customFormat="1" x14ac:dyDescent="0.25"/>
    <row r="148" s="168" customFormat="1" x14ac:dyDescent="0.25"/>
    <row r="149" s="168" customFormat="1" x14ac:dyDescent="0.25"/>
    <row r="150" s="168" customFormat="1" x14ac:dyDescent="0.25"/>
    <row r="151" s="168" customFormat="1" x14ac:dyDescent="0.25"/>
    <row r="152" s="168" customFormat="1" x14ac:dyDescent="0.25"/>
    <row r="153" s="168" customFormat="1" x14ac:dyDescent="0.25"/>
    <row r="154" s="168" customFormat="1" x14ac:dyDescent="0.25"/>
    <row r="155" s="168" customFormat="1" x14ac:dyDescent="0.25"/>
    <row r="156" s="168" customFormat="1" x14ac:dyDescent="0.25"/>
    <row r="157" s="168" customFormat="1" x14ac:dyDescent="0.25"/>
    <row r="158" s="168" customFormat="1" x14ac:dyDescent="0.25"/>
    <row r="159" s="168" customFormat="1" x14ac:dyDescent="0.25"/>
    <row r="160" s="168" customFormat="1" x14ac:dyDescent="0.25"/>
    <row r="161" s="168" customFormat="1" x14ac:dyDescent="0.25"/>
    <row r="162" s="168" customFormat="1" x14ac:dyDescent="0.25"/>
    <row r="163" s="168" customFormat="1" x14ac:dyDescent="0.25"/>
    <row r="164" s="168" customFormat="1" x14ac:dyDescent="0.25"/>
    <row r="165" s="168" customFormat="1" x14ac:dyDescent="0.25"/>
    <row r="166" s="168" customFormat="1" x14ac:dyDescent="0.25"/>
    <row r="167" s="168" customFormat="1" x14ac:dyDescent="0.25"/>
    <row r="168" s="168" customFormat="1" x14ac:dyDescent="0.25"/>
    <row r="169" s="168" customFormat="1" x14ac:dyDescent="0.25"/>
    <row r="170" s="168" customFormat="1" x14ac:dyDescent="0.25"/>
    <row r="171" s="168" customFormat="1" x14ac:dyDescent="0.25"/>
    <row r="172" s="168" customFormat="1" x14ac:dyDescent="0.25"/>
    <row r="173" s="168" customFormat="1" x14ac:dyDescent="0.25"/>
    <row r="174" s="168" customFormat="1" x14ac:dyDescent="0.25"/>
    <row r="175" s="168" customFormat="1" x14ac:dyDescent="0.25"/>
    <row r="176" s="168" customFormat="1" x14ac:dyDescent="0.25"/>
    <row r="177" s="168" customFormat="1" x14ac:dyDescent="0.25"/>
    <row r="178" s="168" customFormat="1" x14ac:dyDescent="0.25"/>
    <row r="179" s="168" customFormat="1" x14ac:dyDescent="0.25"/>
    <row r="180" s="168" customFormat="1" x14ac:dyDescent="0.25"/>
    <row r="181" s="168" customFormat="1" x14ac:dyDescent="0.25"/>
    <row r="182" s="168" customFormat="1" x14ac:dyDescent="0.25"/>
    <row r="183" s="168" customFormat="1" x14ac:dyDescent="0.25"/>
    <row r="184" s="168" customFormat="1" x14ac:dyDescent="0.25"/>
    <row r="185" s="168" customFormat="1" x14ac:dyDescent="0.25"/>
    <row r="186" s="168" customFormat="1" x14ac:dyDescent="0.25"/>
    <row r="187" s="168" customFormat="1" x14ac:dyDescent="0.25"/>
    <row r="188" s="168" customFormat="1" x14ac:dyDescent="0.25"/>
    <row r="189" s="168" customFormat="1" x14ac:dyDescent="0.25"/>
    <row r="190" s="168" customFormat="1" x14ac:dyDescent="0.25"/>
    <row r="191" s="168" customFormat="1" x14ac:dyDescent="0.25"/>
    <row r="192" s="168" customFormat="1" x14ac:dyDescent="0.25"/>
    <row r="193" s="168" customFormat="1" x14ac:dyDescent="0.25"/>
    <row r="194" s="168" customFormat="1" x14ac:dyDescent="0.25"/>
    <row r="195" s="168" customFormat="1" x14ac:dyDescent="0.25"/>
    <row r="196" s="168" customFormat="1" x14ac:dyDescent="0.25"/>
    <row r="197" s="168" customFormat="1" x14ac:dyDescent="0.25"/>
    <row r="198" s="168" customFormat="1" x14ac:dyDescent="0.25"/>
    <row r="199" s="168" customFormat="1" x14ac:dyDescent="0.25"/>
    <row r="200" s="168" customFormat="1" x14ac:dyDescent="0.25"/>
    <row r="201" s="168" customFormat="1" x14ac:dyDescent="0.25"/>
    <row r="202" s="168" customFormat="1" x14ac:dyDescent="0.25"/>
    <row r="203" s="168" customFormat="1" x14ac:dyDescent="0.25"/>
    <row r="204" s="168" customFormat="1" x14ac:dyDescent="0.25"/>
    <row r="205" s="168" customFormat="1" x14ac:dyDescent="0.25"/>
    <row r="206" s="168" customFormat="1" x14ac:dyDescent="0.25"/>
    <row r="207" s="168" customFormat="1" x14ac:dyDescent="0.25"/>
    <row r="208" s="168" customFormat="1" x14ac:dyDescent="0.25"/>
    <row r="209" s="168" customFormat="1" x14ac:dyDescent="0.25"/>
    <row r="210" s="168" customFormat="1" x14ac:dyDescent="0.25"/>
    <row r="211" s="168" customFormat="1" x14ac:dyDescent="0.25"/>
    <row r="212" s="168" customFormat="1" x14ac:dyDescent="0.25"/>
    <row r="213" s="168" customFormat="1" x14ac:dyDescent="0.25"/>
    <row r="214" s="168" customFormat="1" x14ac:dyDescent="0.25"/>
    <row r="215" s="168" customFormat="1" x14ac:dyDescent="0.25"/>
    <row r="216" s="168" customFormat="1" x14ac:dyDescent="0.25"/>
    <row r="217" s="168" customFormat="1" x14ac:dyDescent="0.25"/>
    <row r="218" s="168" customFormat="1" x14ac:dyDescent="0.25"/>
    <row r="219" s="168" customFormat="1" x14ac:dyDescent="0.25"/>
    <row r="220" s="168" customFormat="1" x14ac:dyDescent="0.25"/>
    <row r="221" s="168" customFormat="1" x14ac:dyDescent="0.25"/>
    <row r="222" s="168" customFormat="1" x14ac:dyDescent="0.25"/>
    <row r="223" s="168" customFormat="1" x14ac:dyDescent="0.25"/>
    <row r="224" s="168" customFormat="1" x14ac:dyDescent="0.25"/>
    <row r="225" s="168" customFormat="1" x14ac:dyDescent="0.25"/>
    <row r="226" s="168" customFormat="1" x14ac:dyDescent="0.25"/>
    <row r="227" s="168" customFormat="1" x14ac:dyDescent="0.25"/>
    <row r="228" s="168" customFormat="1" x14ac:dyDescent="0.25"/>
    <row r="229" s="168" customFormat="1" x14ac:dyDescent="0.25"/>
    <row r="230" s="168" customFormat="1" x14ac:dyDescent="0.25"/>
    <row r="231" s="168" customFormat="1" x14ac:dyDescent="0.25"/>
    <row r="232" s="168" customFormat="1" x14ac:dyDescent="0.25"/>
    <row r="233" s="168" customFormat="1" x14ac:dyDescent="0.25"/>
    <row r="234" s="168" customFormat="1" x14ac:dyDescent="0.25"/>
    <row r="235" s="168" customFormat="1" x14ac:dyDescent="0.25"/>
    <row r="236" s="168" customFormat="1" x14ac:dyDescent="0.25"/>
    <row r="237" s="168" customFormat="1" x14ac:dyDescent="0.25"/>
    <row r="238" s="168" customFormat="1" x14ac:dyDescent="0.25"/>
    <row r="239" s="168" customFormat="1" x14ac:dyDescent="0.25"/>
    <row r="240" s="168" customFormat="1" x14ac:dyDescent="0.25"/>
    <row r="241" s="168" customFormat="1" x14ac:dyDescent="0.25"/>
    <row r="242" s="168" customFormat="1" x14ac:dyDescent="0.25"/>
    <row r="243" s="168" customFormat="1" x14ac:dyDescent="0.25"/>
    <row r="244" s="168" customFormat="1" x14ac:dyDescent="0.25"/>
  </sheetData>
  <mergeCells count="7">
    <mergeCell ref="W2:Z2"/>
    <mergeCell ref="S2:V2"/>
    <mergeCell ref="A2:A3"/>
    <mergeCell ref="O2:R2"/>
    <mergeCell ref="C2:F2"/>
    <mergeCell ref="G2:J2"/>
    <mergeCell ref="K2:N2"/>
  </mergeCell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 tint="-0.499984740745262"/>
  </sheetPr>
  <dimension ref="A1:CO136"/>
  <sheetViews>
    <sheetView workbookViewId="0">
      <selection activeCell="H12" sqref="H12"/>
    </sheetView>
  </sheetViews>
  <sheetFormatPr defaultColWidth="9" defaultRowHeight="12" outlineLevelRow="1" x14ac:dyDescent="0.2"/>
  <cols>
    <col min="1" max="1" width="2.5703125" style="178" customWidth="1"/>
    <col min="2" max="2" width="35.42578125" style="21" customWidth="1"/>
    <col min="3" max="3" width="9" style="21" hidden="1" customWidth="1"/>
    <col min="4" max="4" width="9.42578125" style="21" customWidth="1"/>
    <col min="5" max="5" width="9.28515625" style="21" customWidth="1"/>
    <col min="6" max="18" width="7.42578125" style="21" customWidth="1"/>
    <col min="19" max="22" width="7.42578125" style="178" customWidth="1"/>
    <col min="23" max="93" width="9" style="178"/>
    <col min="94" max="16384" width="9" style="21"/>
  </cols>
  <sheetData>
    <row r="1" spans="1:93" s="178" customFormat="1" ht="12.75" x14ac:dyDescent="0.2">
      <c r="B1" s="190" t="s">
        <v>8</v>
      </c>
    </row>
    <row r="2" spans="1:93" s="178" customFormat="1" x14ac:dyDescent="0.2">
      <c r="B2" s="191" t="s">
        <v>9</v>
      </c>
    </row>
    <row r="3" spans="1:93" x14ac:dyDescent="0.2">
      <c r="B3" s="461" t="s">
        <v>10</v>
      </c>
      <c r="C3" s="369">
        <v>2026</v>
      </c>
      <c r="D3" s="370"/>
      <c r="E3" s="370"/>
      <c r="F3" s="371"/>
      <c r="G3" s="369">
        <f>C3+1</f>
        <v>2027</v>
      </c>
      <c r="H3" s="370"/>
      <c r="I3" s="370"/>
      <c r="J3" s="371"/>
      <c r="K3" s="369">
        <f>G3+1</f>
        <v>2028</v>
      </c>
      <c r="L3" s="370"/>
      <c r="M3" s="370"/>
      <c r="N3" s="371"/>
      <c r="O3" s="369">
        <f>K3+1</f>
        <v>2029</v>
      </c>
      <c r="P3" s="370"/>
      <c r="Q3" s="370"/>
      <c r="R3" s="371"/>
      <c r="S3" s="369">
        <f>O3+1</f>
        <v>2030</v>
      </c>
      <c r="T3" s="370"/>
      <c r="U3" s="370"/>
      <c r="V3" s="371"/>
      <c r="W3" s="369">
        <f>S3+1</f>
        <v>2031</v>
      </c>
      <c r="X3" s="370"/>
      <c r="Y3" s="370"/>
      <c r="Z3" s="371"/>
    </row>
    <row r="4" spans="1:93" x14ac:dyDescent="0.2">
      <c r="B4" s="461"/>
      <c r="C4" s="6" t="s">
        <v>273</v>
      </c>
      <c r="D4" s="6" t="s">
        <v>274</v>
      </c>
      <c r="E4" s="6" t="s">
        <v>275</v>
      </c>
      <c r="F4" s="6" t="s">
        <v>276</v>
      </c>
      <c r="G4" s="6" t="s">
        <v>277</v>
      </c>
      <c r="H4" s="6" t="s">
        <v>278</v>
      </c>
      <c r="I4" s="6" t="s">
        <v>279</v>
      </c>
      <c r="J4" s="6" t="s">
        <v>280</v>
      </c>
      <c r="K4" s="6" t="s">
        <v>286</v>
      </c>
      <c r="L4" s="6" t="s">
        <v>287</v>
      </c>
      <c r="M4" s="6" t="s">
        <v>288</v>
      </c>
      <c r="N4" s="6" t="s">
        <v>289</v>
      </c>
      <c r="O4" s="6" t="s">
        <v>290</v>
      </c>
      <c r="P4" s="6" t="s">
        <v>296</v>
      </c>
      <c r="Q4" s="6" t="s">
        <v>297</v>
      </c>
      <c r="R4" s="6" t="s">
        <v>298</v>
      </c>
      <c r="S4" s="6" t="s">
        <v>299</v>
      </c>
      <c r="T4" s="6" t="s">
        <v>300</v>
      </c>
      <c r="U4" s="6" t="s">
        <v>301</v>
      </c>
      <c r="V4" s="6" t="s">
        <v>302</v>
      </c>
      <c r="W4" s="6" t="s">
        <v>303</v>
      </c>
      <c r="X4" s="6" t="s">
        <v>317</v>
      </c>
      <c r="Y4" s="6" t="s">
        <v>328</v>
      </c>
      <c r="Z4" s="6" t="s">
        <v>329</v>
      </c>
    </row>
    <row r="5" spans="1:93" x14ac:dyDescent="0.2">
      <c r="B5" s="33" t="s">
        <v>11</v>
      </c>
      <c r="C5" s="26">
        <f>'План производства и продаж'!G31</f>
        <v>0</v>
      </c>
      <c r="D5" s="26">
        <f>'План производства и продаж'!H31</f>
        <v>0</v>
      </c>
      <c r="E5" s="26">
        <f>'План производства и продаж'!I31</f>
        <v>0</v>
      </c>
      <c r="F5" s="26">
        <f>'План производства и продаж'!J31</f>
        <v>0</v>
      </c>
      <c r="G5" s="26">
        <f>'План производства и продаж'!K31</f>
        <v>0</v>
      </c>
      <c r="H5" s="26">
        <f>'План производства и продаж'!L31</f>
        <v>0</v>
      </c>
      <c r="I5" s="26">
        <f>'План производства и продаж'!M31</f>
        <v>0</v>
      </c>
      <c r="J5" s="26">
        <f>'План производства и продаж'!N31</f>
        <v>0</v>
      </c>
      <c r="K5" s="26">
        <f>'План производства и продаж'!O31</f>
        <v>0</v>
      </c>
      <c r="L5" s="26">
        <f>'План производства и продаж'!P31</f>
        <v>0</v>
      </c>
      <c r="M5" s="26">
        <f>'План производства и продаж'!Q31</f>
        <v>0</v>
      </c>
      <c r="N5" s="26">
        <f>'План производства и продаж'!R31</f>
        <v>0</v>
      </c>
      <c r="O5" s="26">
        <f>'План производства и продаж'!S31</f>
        <v>0</v>
      </c>
      <c r="P5" s="26">
        <f>'План производства и продаж'!T31</f>
        <v>0</v>
      </c>
      <c r="Q5" s="26">
        <f>'План производства и продаж'!U31</f>
        <v>0</v>
      </c>
      <c r="R5" s="26">
        <f>'План производства и продаж'!V31</f>
        <v>0</v>
      </c>
      <c r="S5" s="26">
        <f>'План производства и продаж'!W31</f>
        <v>0</v>
      </c>
      <c r="T5" s="26">
        <f>'План производства и продаж'!X31</f>
        <v>0</v>
      </c>
      <c r="U5" s="26">
        <f>'План производства и продаж'!Y31</f>
        <v>0</v>
      </c>
      <c r="V5" s="26">
        <f>'План производства и продаж'!Z31</f>
        <v>0</v>
      </c>
      <c r="W5" s="26">
        <f>'План производства и продаж'!AA31</f>
        <v>0</v>
      </c>
      <c r="X5" s="26">
        <f>'План производства и продаж'!AB31</f>
        <v>0</v>
      </c>
      <c r="Y5" s="26">
        <f>'План производства и продаж'!AC31</f>
        <v>0</v>
      </c>
      <c r="Z5" s="26">
        <f>'План производства и продаж'!AD31</f>
        <v>0</v>
      </c>
    </row>
    <row r="6" spans="1:93" x14ac:dyDescent="0.2">
      <c r="B6" s="33" t="s">
        <v>16</v>
      </c>
      <c r="C6" s="26">
        <f t="shared" ref="C6:P6" si="0">SUM(C7:C12)</f>
        <v>0</v>
      </c>
      <c r="D6" s="26">
        <f t="shared" si="0"/>
        <v>0</v>
      </c>
      <c r="E6" s="26">
        <f t="shared" si="0"/>
        <v>0</v>
      </c>
      <c r="F6" s="26">
        <f t="shared" si="0"/>
        <v>0</v>
      </c>
      <c r="G6" s="26">
        <f t="shared" si="0"/>
        <v>0</v>
      </c>
      <c r="H6" s="26">
        <f t="shared" si="0"/>
        <v>0</v>
      </c>
      <c r="I6" s="26">
        <f t="shared" si="0"/>
        <v>0</v>
      </c>
      <c r="J6" s="26">
        <f t="shared" si="0"/>
        <v>0</v>
      </c>
      <c r="K6" s="26">
        <f t="shared" si="0"/>
        <v>0</v>
      </c>
      <c r="L6" s="26">
        <f t="shared" si="0"/>
        <v>0</v>
      </c>
      <c r="M6" s="26">
        <f t="shared" si="0"/>
        <v>0</v>
      </c>
      <c r="N6" s="26">
        <f t="shared" si="0"/>
        <v>0</v>
      </c>
      <c r="O6" s="26">
        <f t="shared" si="0"/>
        <v>0</v>
      </c>
      <c r="P6" s="26">
        <f t="shared" si="0"/>
        <v>0</v>
      </c>
      <c r="Q6" s="26">
        <f t="shared" ref="Q6:T6" si="1">SUM(Q7:Q12)</f>
        <v>0</v>
      </c>
      <c r="R6" s="26">
        <f t="shared" si="1"/>
        <v>0</v>
      </c>
      <c r="S6" s="26">
        <f t="shared" si="1"/>
        <v>0</v>
      </c>
      <c r="T6" s="26">
        <f t="shared" si="1"/>
        <v>0</v>
      </c>
      <c r="U6" s="26">
        <f t="shared" ref="U6:X6" si="2">SUM(U7:U12)</f>
        <v>0</v>
      </c>
      <c r="V6" s="26">
        <f t="shared" si="2"/>
        <v>0</v>
      </c>
      <c r="W6" s="26">
        <f t="shared" si="2"/>
        <v>0</v>
      </c>
      <c r="X6" s="26">
        <f t="shared" si="2"/>
        <v>0</v>
      </c>
      <c r="Y6" s="26">
        <f t="shared" ref="Y6:Z6" si="3">SUM(Y7:Y12)</f>
        <v>0</v>
      </c>
      <c r="Z6" s="26">
        <f t="shared" si="3"/>
        <v>0</v>
      </c>
    </row>
    <row r="7" spans="1:93" s="36" customFormat="1" outlineLevel="1" x14ac:dyDescent="0.2">
      <c r="A7" s="180"/>
      <c r="B7" s="99" t="s">
        <v>25</v>
      </c>
      <c r="C7" s="67">
        <f>'Прямые затраты'!I34</f>
        <v>0</v>
      </c>
      <c r="D7" s="67">
        <f>'Прямые затраты'!J34</f>
        <v>0</v>
      </c>
      <c r="E7" s="67">
        <f>'Прямые затраты'!K34</f>
        <v>0</v>
      </c>
      <c r="F7" s="67">
        <f>'Прямые затраты'!L34</f>
        <v>0</v>
      </c>
      <c r="G7" s="67">
        <f>'Прямые затраты'!M34</f>
        <v>0</v>
      </c>
      <c r="H7" s="67">
        <f>'Прямые затраты'!N34</f>
        <v>0</v>
      </c>
      <c r="I7" s="67">
        <f>'Прямые затраты'!O34</f>
        <v>0</v>
      </c>
      <c r="J7" s="67">
        <f>'Прямые затраты'!P34</f>
        <v>0</v>
      </c>
      <c r="K7" s="67">
        <f>'Прямые затраты'!Q34</f>
        <v>0</v>
      </c>
      <c r="L7" s="67">
        <f>'Прямые затраты'!R34</f>
        <v>0</v>
      </c>
      <c r="M7" s="67">
        <f>'Прямые затраты'!S34</f>
        <v>0</v>
      </c>
      <c r="N7" s="67">
        <f>'Прямые затраты'!T34</f>
        <v>0</v>
      </c>
      <c r="O7" s="67">
        <f>'Прямые затраты'!U34</f>
        <v>0</v>
      </c>
      <c r="P7" s="67">
        <f>'Прямые затраты'!V34</f>
        <v>0</v>
      </c>
      <c r="Q7" s="67">
        <f>'Прямые затраты'!W34</f>
        <v>0</v>
      </c>
      <c r="R7" s="67">
        <f>'Прямые затраты'!X34</f>
        <v>0</v>
      </c>
      <c r="S7" s="67">
        <f>'Прямые затраты'!Y34</f>
        <v>0</v>
      </c>
      <c r="T7" s="67">
        <f>'Прямые затраты'!Z34</f>
        <v>0</v>
      </c>
      <c r="U7" s="67">
        <f>'Прямые затраты'!AA34</f>
        <v>0</v>
      </c>
      <c r="V7" s="67">
        <f>'Прямые затраты'!AB34</f>
        <v>0</v>
      </c>
      <c r="W7" s="67">
        <f>'Прямые затраты'!AC34</f>
        <v>0</v>
      </c>
      <c r="X7" s="67">
        <f>'Прямые затраты'!AD34</f>
        <v>0</v>
      </c>
      <c r="Y7" s="67">
        <f>'Прямые затраты'!AE34</f>
        <v>0</v>
      </c>
      <c r="Z7" s="67">
        <f>'Прямые затраты'!AF34</f>
        <v>0</v>
      </c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180"/>
      <c r="AT7" s="180"/>
      <c r="AU7" s="180"/>
      <c r="AV7" s="180"/>
      <c r="AW7" s="180"/>
      <c r="AX7" s="180"/>
      <c r="AY7" s="180"/>
      <c r="AZ7" s="180"/>
      <c r="BA7" s="180"/>
      <c r="BB7" s="180"/>
      <c r="BC7" s="180"/>
      <c r="BD7" s="180"/>
      <c r="BE7" s="180"/>
      <c r="BF7" s="180"/>
      <c r="BG7" s="180"/>
      <c r="BH7" s="180"/>
      <c r="BI7" s="180"/>
      <c r="BJ7" s="180"/>
      <c r="BK7" s="180"/>
      <c r="BL7" s="180"/>
      <c r="BM7" s="180"/>
      <c r="BN7" s="180"/>
      <c r="BO7" s="180"/>
      <c r="BP7" s="180"/>
      <c r="BQ7" s="180"/>
      <c r="BR7" s="180"/>
      <c r="BS7" s="180"/>
      <c r="BT7" s="180"/>
      <c r="BU7" s="180"/>
      <c r="BV7" s="180"/>
      <c r="BW7" s="180"/>
      <c r="BX7" s="180"/>
      <c r="BY7" s="180"/>
      <c r="BZ7" s="180"/>
      <c r="CA7" s="180"/>
      <c r="CB7" s="180"/>
      <c r="CC7" s="180"/>
      <c r="CD7" s="180"/>
      <c r="CE7" s="180"/>
      <c r="CF7" s="180"/>
      <c r="CG7" s="180"/>
      <c r="CH7" s="180"/>
      <c r="CI7" s="180"/>
      <c r="CJ7" s="180"/>
      <c r="CK7" s="180"/>
      <c r="CL7" s="180"/>
      <c r="CM7" s="180"/>
      <c r="CN7" s="180"/>
      <c r="CO7" s="180"/>
    </row>
    <row r="8" spans="1:93" s="36" customFormat="1" outlineLevel="1" x14ac:dyDescent="0.2">
      <c r="A8" s="180"/>
      <c r="B8" s="99" t="s">
        <v>26</v>
      </c>
      <c r="C8" s="67">
        <f>'Накладные затраты'!D13</f>
        <v>0</v>
      </c>
      <c r="D8" s="67">
        <f>'Накладные затраты'!E13</f>
        <v>0</v>
      </c>
      <c r="E8" s="67">
        <f>'Накладные затраты'!F13</f>
        <v>0</v>
      </c>
      <c r="F8" s="67">
        <f>'Накладные затраты'!G13</f>
        <v>0</v>
      </c>
      <c r="G8" s="67">
        <f>'Накладные затраты'!H13</f>
        <v>0</v>
      </c>
      <c r="H8" s="67">
        <f>'Накладные затраты'!I13</f>
        <v>0</v>
      </c>
      <c r="I8" s="67">
        <f>'Накладные затраты'!J13</f>
        <v>0</v>
      </c>
      <c r="J8" s="67">
        <f>'Накладные затраты'!K13</f>
        <v>0</v>
      </c>
      <c r="K8" s="67">
        <f>'Накладные затраты'!L13</f>
        <v>0</v>
      </c>
      <c r="L8" s="67">
        <f>'Накладные затраты'!M13</f>
        <v>0</v>
      </c>
      <c r="M8" s="67">
        <f>'Накладные затраты'!N13</f>
        <v>0</v>
      </c>
      <c r="N8" s="67">
        <f>'Накладные затраты'!O13</f>
        <v>0</v>
      </c>
      <c r="O8" s="67">
        <f>'Накладные затраты'!P13</f>
        <v>0</v>
      </c>
      <c r="P8" s="67">
        <f>'Накладные затраты'!Q13</f>
        <v>0</v>
      </c>
      <c r="Q8" s="67">
        <f>'Накладные затраты'!R13</f>
        <v>0</v>
      </c>
      <c r="R8" s="67">
        <f>'Накладные затраты'!S13</f>
        <v>0</v>
      </c>
      <c r="S8" s="67">
        <f>'Накладные затраты'!T13</f>
        <v>0</v>
      </c>
      <c r="T8" s="67">
        <f>'Накладные затраты'!U13</f>
        <v>0</v>
      </c>
      <c r="U8" s="67">
        <f>'Накладные затраты'!V13</f>
        <v>0</v>
      </c>
      <c r="V8" s="67">
        <f>'Накладные затраты'!W13</f>
        <v>0</v>
      </c>
      <c r="W8" s="67">
        <f>'Накладные затраты'!X13</f>
        <v>0</v>
      </c>
      <c r="X8" s="67">
        <f>'Накладные затраты'!Y13</f>
        <v>0</v>
      </c>
      <c r="Y8" s="67">
        <f>'Накладные затраты'!Z13</f>
        <v>0</v>
      </c>
      <c r="Z8" s="67">
        <f>'Накладные затраты'!AA13</f>
        <v>0</v>
      </c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0"/>
      <c r="AT8" s="180"/>
      <c r="AU8" s="180"/>
      <c r="AV8" s="180"/>
      <c r="AW8" s="180"/>
      <c r="AX8" s="180"/>
      <c r="AY8" s="180"/>
      <c r="AZ8" s="180"/>
      <c r="BA8" s="180"/>
      <c r="BB8" s="180"/>
      <c r="BC8" s="180"/>
      <c r="BD8" s="180"/>
      <c r="BE8" s="180"/>
      <c r="BF8" s="180"/>
      <c r="BG8" s="180"/>
      <c r="BH8" s="180"/>
      <c r="BI8" s="180"/>
      <c r="BJ8" s="180"/>
      <c r="BK8" s="180"/>
      <c r="BL8" s="180"/>
      <c r="BM8" s="180"/>
      <c r="BN8" s="180"/>
      <c r="BO8" s="180"/>
      <c r="BP8" s="180"/>
      <c r="BQ8" s="180"/>
      <c r="BR8" s="180"/>
      <c r="BS8" s="180"/>
      <c r="BT8" s="180"/>
      <c r="BU8" s="180"/>
      <c r="BV8" s="180"/>
      <c r="BW8" s="180"/>
      <c r="BX8" s="180"/>
      <c r="BY8" s="180"/>
      <c r="BZ8" s="180"/>
      <c r="CA8" s="180"/>
      <c r="CB8" s="180"/>
      <c r="CC8" s="180"/>
      <c r="CD8" s="180"/>
      <c r="CE8" s="180"/>
      <c r="CF8" s="180"/>
      <c r="CG8" s="180"/>
      <c r="CH8" s="180"/>
      <c r="CI8" s="180"/>
      <c r="CJ8" s="180"/>
      <c r="CK8" s="180"/>
      <c r="CL8" s="180"/>
      <c r="CM8" s="180"/>
      <c r="CN8" s="180"/>
      <c r="CO8" s="180"/>
    </row>
    <row r="9" spans="1:93" s="36" customFormat="1" outlineLevel="1" x14ac:dyDescent="0.2">
      <c r="A9" s="180"/>
      <c r="B9" s="99" t="s">
        <v>42</v>
      </c>
      <c r="C9" s="67">
        <f>'Заработная плата'!C22*(1+Налоги!$B$7)</f>
        <v>0</v>
      </c>
      <c r="D9" s="67">
        <f>'Заработная плата'!D22*(1+Налоги!$B$7)</f>
        <v>0</v>
      </c>
      <c r="E9" s="67">
        <f>'Заработная плата'!E22*(1+Налоги!$B$7)</f>
        <v>0</v>
      </c>
      <c r="F9" s="67">
        <f>'Заработная плата'!F22*(1+Налоги!$B$7)</f>
        <v>0</v>
      </c>
      <c r="G9" s="67">
        <f>'Заработная плата'!G22*(1+Налоги!$B$7)</f>
        <v>0</v>
      </c>
      <c r="H9" s="67">
        <f>'Заработная плата'!H22*(1+Налоги!$B$7)</f>
        <v>0</v>
      </c>
      <c r="I9" s="67">
        <f>'Заработная плата'!I22*(1+Налоги!$B$7)</f>
        <v>0</v>
      </c>
      <c r="J9" s="67">
        <f>'Заработная плата'!J22*(1+Налоги!$B$7)</f>
        <v>0</v>
      </c>
      <c r="K9" s="67">
        <f>'Заработная плата'!K22*(1+Налоги!$B$7)</f>
        <v>0</v>
      </c>
      <c r="L9" s="67">
        <f>'Заработная плата'!L22*(1+Налоги!$B$7)</f>
        <v>0</v>
      </c>
      <c r="M9" s="67">
        <f>'Заработная плата'!M22*(1+Налоги!$B$7)</f>
        <v>0</v>
      </c>
      <c r="N9" s="67">
        <f>'Заработная плата'!N22*(1+Налоги!$B$7)</f>
        <v>0</v>
      </c>
      <c r="O9" s="67">
        <f>'Заработная плата'!O22*(1+Налоги!$B$7)</f>
        <v>0</v>
      </c>
      <c r="P9" s="67">
        <f>'Заработная плата'!P22*(1+Налоги!$B$7)</f>
        <v>0</v>
      </c>
      <c r="Q9" s="67">
        <f>'Заработная плата'!Q22*(1+Налоги!$B$7)</f>
        <v>0</v>
      </c>
      <c r="R9" s="67">
        <f>'Заработная плата'!R22*(1+Налоги!$B$7)</f>
        <v>0</v>
      </c>
      <c r="S9" s="67">
        <f>'Заработная плата'!S22*(1+Налоги!$B$7)</f>
        <v>0</v>
      </c>
      <c r="T9" s="67">
        <f>'Заработная плата'!T22*(1+Налоги!$B$7)</f>
        <v>0</v>
      </c>
      <c r="U9" s="67">
        <f>'Заработная плата'!U22*(1+Налоги!$B$7)</f>
        <v>0</v>
      </c>
      <c r="V9" s="67">
        <f>'Заработная плата'!V22*(1+Налоги!$B$7)</f>
        <v>0</v>
      </c>
      <c r="W9" s="67">
        <f>'Заработная плата'!W22*(1+Налоги!$B$7)</f>
        <v>0</v>
      </c>
      <c r="X9" s="67">
        <f>'Заработная плата'!X22*(1+Налоги!$B$7)</f>
        <v>0</v>
      </c>
      <c r="Y9" s="67">
        <f>'Заработная плата'!Y22*(1+Налоги!$B$7)</f>
        <v>0</v>
      </c>
      <c r="Z9" s="67">
        <f>'Заработная плата'!Z22*(1+Налоги!$B$7)</f>
        <v>0</v>
      </c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  <c r="AT9" s="180"/>
      <c r="AU9" s="180"/>
      <c r="AV9" s="180"/>
      <c r="AW9" s="180"/>
      <c r="AX9" s="180"/>
      <c r="AY9" s="180"/>
      <c r="AZ9" s="180"/>
      <c r="BA9" s="180"/>
      <c r="BB9" s="180"/>
      <c r="BC9" s="180"/>
      <c r="BD9" s="180"/>
      <c r="BE9" s="180"/>
      <c r="BF9" s="180"/>
      <c r="BG9" s="180"/>
      <c r="BH9" s="180"/>
      <c r="BI9" s="180"/>
      <c r="BJ9" s="180"/>
      <c r="BK9" s="180"/>
      <c r="BL9" s="180"/>
      <c r="BM9" s="180"/>
      <c r="BN9" s="180"/>
      <c r="BO9" s="180"/>
      <c r="BP9" s="180"/>
      <c r="BQ9" s="180"/>
      <c r="BR9" s="180"/>
      <c r="BS9" s="180"/>
      <c r="BT9" s="180"/>
      <c r="BU9" s="180"/>
      <c r="BV9" s="180"/>
      <c r="BW9" s="180"/>
      <c r="BX9" s="180"/>
      <c r="BY9" s="180"/>
      <c r="BZ9" s="180"/>
      <c r="CA9" s="180"/>
      <c r="CB9" s="180"/>
      <c r="CC9" s="180"/>
      <c r="CD9" s="180"/>
      <c r="CE9" s="180"/>
      <c r="CF9" s="180"/>
      <c r="CG9" s="180"/>
      <c r="CH9" s="180"/>
      <c r="CI9" s="180"/>
      <c r="CJ9" s="180"/>
      <c r="CK9" s="180"/>
      <c r="CL9" s="180"/>
      <c r="CM9" s="180"/>
      <c r="CN9" s="180"/>
      <c r="CO9" s="180"/>
    </row>
    <row r="10" spans="1:93" s="36" customFormat="1" outlineLevel="1" x14ac:dyDescent="0.2">
      <c r="A10" s="180"/>
      <c r="B10" s="99" t="s">
        <v>27</v>
      </c>
      <c r="C10" s="67">
        <f>'Заемные средства'!C13</f>
        <v>0</v>
      </c>
      <c r="D10" s="67">
        <f>'Заемные средства'!D13</f>
        <v>0</v>
      </c>
      <c r="E10" s="67">
        <f>'Заемные средства'!E13</f>
        <v>0</v>
      </c>
      <c r="F10" s="67">
        <f>'Заемные средства'!F13</f>
        <v>0</v>
      </c>
      <c r="G10" s="67">
        <f>'Заемные средства'!G13</f>
        <v>0</v>
      </c>
      <c r="H10" s="67">
        <f>'Заемные средства'!H13</f>
        <v>0</v>
      </c>
      <c r="I10" s="67">
        <f>'Заемные средства'!I13</f>
        <v>0</v>
      </c>
      <c r="J10" s="67">
        <f>'Заемные средства'!J13</f>
        <v>0</v>
      </c>
      <c r="K10" s="67">
        <f>'Заемные средства'!K13</f>
        <v>0</v>
      </c>
      <c r="L10" s="67">
        <f>'Заемные средства'!L13</f>
        <v>0</v>
      </c>
      <c r="M10" s="67">
        <f>'Заемные средства'!M13</f>
        <v>0</v>
      </c>
      <c r="N10" s="67">
        <f>'Заемные средства'!N13</f>
        <v>0</v>
      </c>
      <c r="O10" s="67">
        <f>'Заемные средства'!O13</f>
        <v>0</v>
      </c>
      <c r="P10" s="67">
        <f>'Заемные средства'!P13</f>
        <v>0</v>
      </c>
      <c r="Q10" s="67">
        <f>'Заемные средства'!Q13</f>
        <v>0</v>
      </c>
      <c r="R10" s="67">
        <f>'Заемные средства'!R13</f>
        <v>0</v>
      </c>
      <c r="S10" s="67">
        <f>'Заемные средства'!S13</f>
        <v>0</v>
      </c>
      <c r="T10" s="67">
        <f>'Заемные средства'!T13</f>
        <v>0</v>
      </c>
      <c r="U10" s="67">
        <f>'Заемные средства'!U13</f>
        <v>0</v>
      </c>
      <c r="V10" s="67">
        <f>'Заемные средства'!V13</f>
        <v>0</v>
      </c>
      <c r="W10" s="67">
        <f>'Заемные средства'!W13</f>
        <v>0</v>
      </c>
      <c r="X10" s="67">
        <f>'Заемные средства'!X13</f>
        <v>0</v>
      </c>
      <c r="Y10" s="67">
        <f>'Заемные средства'!Y13</f>
        <v>0</v>
      </c>
      <c r="Z10" s="67">
        <f>'Заемные средства'!Z13</f>
        <v>0</v>
      </c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80"/>
      <c r="AU10" s="180"/>
      <c r="AV10" s="180"/>
      <c r="AW10" s="180"/>
      <c r="AX10" s="180"/>
      <c r="AY10" s="180"/>
      <c r="AZ10" s="180"/>
      <c r="BA10" s="180"/>
      <c r="BB10" s="180"/>
      <c r="BC10" s="180"/>
      <c r="BD10" s="180"/>
      <c r="BE10" s="180"/>
      <c r="BF10" s="180"/>
      <c r="BG10" s="180"/>
      <c r="BH10" s="180"/>
      <c r="BI10" s="180"/>
      <c r="BJ10" s="180"/>
      <c r="BK10" s="180"/>
      <c r="BL10" s="180"/>
      <c r="BM10" s="180"/>
      <c r="BN10" s="180"/>
      <c r="BO10" s="180"/>
      <c r="BP10" s="180"/>
      <c r="BQ10" s="180"/>
      <c r="BR10" s="180"/>
      <c r="BS10" s="180"/>
      <c r="BT10" s="180"/>
      <c r="BU10" s="180"/>
      <c r="BV10" s="180"/>
      <c r="BW10" s="180"/>
      <c r="BX10" s="180"/>
      <c r="BY10" s="180"/>
      <c r="BZ10" s="180"/>
      <c r="CA10" s="180"/>
      <c r="CB10" s="180"/>
      <c r="CC10" s="180"/>
      <c r="CD10" s="180"/>
      <c r="CE10" s="180"/>
      <c r="CF10" s="180"/>
      <c r="CG10" s="180"/>
      <c r="CH10" s="180"/>
      <c r="CI10" s="180"/>
      <c r="CJ10" s="180"/>
      <c r="CK10" s="180"/>
      <c r="CL10" s="180"/>
      <c r="CM10" s="180"/>
      <c r="CN10" s="180"/>
      <c r="CO10" s="180"/>
    </row>
    <row r="11" spans="1:93" s="36" customFormat="1" outlineLevel="1" x14ac:dyDescent="0.2">
      <c r="A11" s="180"/>
      <c r="B11" s="99" t="s">
        <v>28</v>
      </c>
      <c r="C11" s="67">
        <f>'Кап затраты и амортизация'!B20</f>
        <v>0</v>
      </c>
      <c r="D11" s="67">
        <f>'Кап затраты и амортизация'!C20</f>
        <v>0</v>
      </c>
      <c r="E11" s="67">
        <f>'Кап затраты и амортизация'!D20</f>
        <v>0</v>
      </c>
      <c r="F11" s="67">
        <f>'Кап затраты и амортизация'!E20</f>
        <v>0</v>
      </c>
      <c r="G11" s="67">
        <f>'Кап затраты и амортизация'!F20</f>
        <v>0</v>
      </c>
      <c r="H11" s="67">
        <f>'Кап затраты и амортизация'!G20</f>
        <v>0</v>
      </c>
      <c r="I11" s="67">
        <f>'Кап затраты и амортизация'!H20</f>
        <v>0</v>
      </c>
      <c r="J11" s="67">
        <f>'Кап затраты и амортизация'!I20</f>
        <v>0</v>
      </c>
      <c r="K11" s="67">
        <f>'Кап затраты и амортизация'!J20</f>
        <v>0</v>
      </c>
      <c r="L11" s="67">
        <f>'Кап затраты и амортизация'!K20</f>
        <v>0</v>
      </c>
      <c r="M11" s="67">
        <f>'Кап затраты и амортизация'!L20</f>
        <v>0</v>
      </c>
      <c r="N11" s="67">
        <f>'Кап затраты и амортизация'!M20</f>
        <v>0</v>
      </c>
      <c r="O11" s="67">
        <f>'Кап затраты и амортизация'!N20</f>
        <v>0</v>
      </c>
      <c r="P11" s="67">
        <f>'Кап затраты и амортизация'!O20</f>
        <v>0</v>
      </c>
      <c r="Q11" s="67">
        <f>'Кап затраты и амортизация'!P20</f>
        <v>0</v>
      </c>
      <c r="R11" s="67">
        <f>'Кап затраты и амортизация'!Q20</f>
        <v>0</v>
      </c>
      <c r="S11" s="67">
        <f>'Кап затраты и амортизация'!R20</f>
        <v>0</v>
      </c>
      <c r="T11" s="67">
        <f>'Кап затраты и амортизация'!S20</f>
        <v>0</v>
      </c>
      <c r="U11" s="67">
        <f>'Кап затраты и амортизация'!T20</f>
        <v>0</v>
      </c>
      <c r="V11" s="67">
        <f>'Кап затраты и амортизация'!U20</f>
        <v>0</v>
      </c>
      <c r="W11" s="67">
        <f>'Кап затраты и амортизация'!V20</f>
        <v>0</v>
      </c>
      <c r="X11" s="67">
        <f>'Кап затраты и амортизация'!W20</f>
        <v>0</v>
      </c>
      <c r="Y11" s="67">
        <f>'Кап затраты и амортизация'!X20</f>
        <v>0</v>
      </c>
      <c r="Z11" s="67">
        <f>'Кап затраты и амортизация'!Y20</f>
        <v>0</v>
      </c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0"/>
      <c r="AT11" s="180"/>
      <c r="AU11" s="180"/>
      <c r="AV11" s="180"/>
      <c r="AW11" s="180"/>
      <c r="AX11" s="180"/>
      <c r="AY11" s="180"/>
      <c r="AZ11" s="180"/>
      <c r="BA11" s="180"/>
      <c r="BB11" s="180"/>
      <c r="BC11" s="180"/>
      <c r="BD11" s="180"/>
      <c r="BE11" s="180"/>
      <c r="BF11" s="180"/>
      <c r="BG11" s="180"/>
      <c r="BH11" s="180"/>
      <c r="BI11" s="180"/>
      <c r="BJ11" s="180"/>
      <c r="BK11" s="180"/>
      <c r="BL11" s="180"/>
      <c r="BM11" s="180"/>
      <c r="BN11" s="180"/>
      <c r="BO11" s="180"/>
      <c r="BP11" s="180"/>
      <c r="BQ11" s="180"/>
      <c r="BR11" s="180"/>
      <c r="BS11" s="180"/>
      <c r="BT11" s="180"/>
      <c r="BU11" s="180"/>
      <c r="BV11" s="180"/>
      <c r="BW11" s="180"/>
      <c r="BX11" s="180"/>
      <c r="BY11" s="180"/>
      <c r="BZ11" s="180"/>
      <c r="CA11" s="180"/>
      <c r="CB11" s="180"/>
      <c r="CC11" s="180"/>
      <c r="CD11" s="180"/>
      <c r="CE11" s="180"/>
      <c r="CF11" s="180"/>
      <c r="CG11" s="180"/>
      <c r="CH11" s="180"/>
      <c r="CI11" s="180"/>
      <c r="CJ11" s="180"/>
      <c r="CK11" s="180"/>
      <c r="CL11" s="180"/>
      <c r="CM11" s="180"/>
      <c r="CN11" s="180"/>
      <c r="CO11" s="180"/>
    </row>
    <row r="12" spans="1:93" s="36" customFormat="1" outlineLevel="1" x14ac:dyDescent="0.2">
      <c r="A12" s="180"/>
      <c r="B12" s="99" t="s">
        <v>46</v>
      </c>
      <c r="C12" s="67">
        <f>Налоги!C54</f>
        <v>0</v>
      </c>
      <c r="D12" s="67">
        <f>Налоги!D54</f>
        <v>0</v>
      </c>
      <c r="E12" s="67">
        <f>Налоги!E54</f>
        <v>0</v>
      </c>
      <c r="F12" s="67">
        <f>Налоги!F54</f>
        <v>0</v>
      </c>
      <c r="G12" s="67">
        <f>Налоги!G54</f>
        <v>0</v>
      </c>
      <c r="H12" s="67">
        <f>Налоги!H54</f>
        <v>0</v>
      </c>
      <c r="I12" s="67">
        <f>Налоги!I54</f>
        <v>0</v>
      </c>
      <c r="J12" s="67">
        <f>Налоги!J54</f>
        <v>0</v>
      </c>
      <c r="K12" s="67">
        <f>Налоги!K54</f>
        <v>0</v>
      </c>
      <c r="L12" s="67">
        <f>Налоги!L54</f>
        <v>0</v>
      </c>
      <c r="M12" s="67">
        <f>Налоги!M54</f>
        <v>0</v>
      </c>
      <c r="N12" s="67">
        <f>Налоги!N54</f>
        <v>0</v>
      </c>
      <c r="O12" s="67">
        <f>Налоги!O54</f>
        <v>0</v>
      </c>
      <c r="P12" s="67">
        <f>Налоги!P54</f>
        <v>0</v>
      </c>
      <c r="Q12" s="67">
        <f>Налоги!Q54</f>
        <v>0</v>
      </c>
      <c r="R12" s="67">
        <f>Налоги!R54</f>
        <v>0</v>
      </c>
      <c r="S12" s="67">
        <f>Налоги!S54</f>
        <v>0</v>
      </c>
      <c r="T12" s="67">
        <f>Налоги!T54</f>
        <v>0</v>
      </c>
      <c r="U12" s="67">
        <f>Налоги!U54</f>
        <v>0</v>
      </c>
      <c r="V12" s="67">
        <f>Налоги!V54</f>
        <v>0</v>
      </c>
      <c r="W12" s="67">
        <f>Налоги!W54</f>
        <v>0</v>
      </c>
      <c r="X12" s="67">
        <f>Налоги!X54</f>
        <v>0</v>
      </c>
      <c r="Y12" s="67">
        <f>Налоги!Y54</f>
        <v>0</v>
      </c>
      <c r="Z12" s="67">
        <f>Налоги!Z54</f>
        <v>0</v>
      </c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  <c r="AT12" s="180"/>
      <c r="AU12" s="180"/>
      <c r="AV12" s="180"/>
      <c r="AW12" s="180"/>
      <c r="AX12" s="180"/>
      <c r="AY12" s="180"/>
      <c r="AZ12" s="180"/>
      <c r="BA12" s="180"/>
      <c r="BB12" s="180"/>
      <c r="BC12" s="180"/>
      <c r="BD12" s="180"/>
      <c r="BE12" s="180"/>
      <c r="BF12" s="180"/>
      <c r="BG12" s="180"/>
      <c r="BH12" s="180"/>
      <c r="BI12" s="180"/>
      <c r="BJ12" s="180"/>
      <c r="BK12" s="180"/>
      <c r="BL12" s="180"/>
      <c r="BM12" s="180"/>
      <c r="BN12" s="180"/>
      <c r="BO12" s="180"/>
      <c r="BP12" s="180"/>
      <c r="BQ12" s="180"/>
      <c r="BR12" s="180"/>
      <c r="BS12" s="180"/>
      <c r="BT12" s="180"/>
      <c r="BU12" s="180"/>
      <c r="BV12" s="180"/>
      <c r="BW12" s="180"/>
      <c r="BX12" s="180"/>
      <c r="BY12" s="180"/>
      <c r="BZ12" s="180"/>
      <c r="CA12" s="180"/>
      <c r="CB12" s="180"/>
      <c r="CC12" s="180"/>
      <c r="CD12" s="180"/>
      <c r="CE12" s="180"/>
      <c r="CF12" s="180"/>
      <c r="CG12" s="180"/>
      <c r="CH12" s="180"/>
      <c r="CI12" s="180"/>
      <c r="CJ12" s="180"/>
      <c r="CK12" s="180"/>
      <c r="CL12" s="180"/>
      <c r="CM12" s="180"/>
      <c r="CN12" s="180"/>
      <c r="CO12" s="180"/>
    </row>
    <row r="13" spans="1:93" s="22" customFormat="1" x14ac:dyDescent="0.2">
      <c r="A13" s="192"/>
      <c r="B13" s="34" t="s">
        <v>15</v>
      </c>
      <c r="C13" s="25">
        <f t="shared" ref="C13:P13" si="4">C5-C6</f>
        <v>0</v>
      </c>
      <c r="D13" s="25">
        <f t="shared" si="4"/>
        <v>0</v>
      </c>
      <c r="E13" s="25">
        <f t="shared" si="4"/>
        <v>0</v>
      </c>
      <c r="F13" s="25">
        <f t="shared" si="4"/>
        <v>0</v>
      </c>
      <c r="G13" s="25">
        <f t="shared" si="4"/>
        <v>0</v>
      </c>
      <c r="H13" s="25">
        <f t="shared" si="4"/>
        <v>0</v>
      </c>
      <c r="I13" s="25">
        <f t="shared" si="4"/>
        <v>0</v>
      </c>
      <c r="J13" s="25">
        <f t="shared" si="4"/>
        <v>0</v>
      </c>
      <c r="K13" s="25">
        <f t="shared" si="4"/>
        <v>0</v>
      </c>
      <c r="L13" s="25">
        <f t="shared" si="4"/>
        <v>0</v>
      </c>
      <c r="M13" s="25">
        <f t="shared" si="4"/>
        <v>0</v>
      </c>
      <c r="N13" s="25">
        <f t="shared" si="4"/>
        <v>0</v>
      </c>
      <c r="O13" s="25">
        <f t="shared" si="4"/>
        <v>0</v>
      </c>
      <c r="P13" s="25">
        <f t="shared" si="4"/>
        <v>0</v>
      </c>
      <c r="Q13" s="25">
        <f t="shared" ref="Q13:T13" si="5">Q5-Q6</f>
        <v>0</v>
      </c>
      <c r="R13" s="25">
        <f t="shared" si="5"/>
        <v>0</v>
      </c>
      <c r="S13" s="25">
        <f t="shared" si="5"/>
        <v>0</v>
      </c>
      <c r="T13" s="25">
        <f t="shared" si="5"/>
        <v>0</v>
      </c>
      <c r="U13" s="25">
        <f t="shared" ref="U13:X13" si="6">U5-U6</f>
        <v>0</v>
      </c>
      <c r="V13" s="25">
        <f t="shared" si="6"/>
        <v>0</v>
      </c>
      <c r="W13" s="25">
        <f t="shared" si="6"/>
        <v>0</v>
      </c>
      <c r="X13" s="25">
        <f t="shared" si="6"/>
        <v>0</v>
      </c>
      <c r="Y13" s="25">
        <f t="shared" ref="Y13:Z13" si="7">Y5-Y6</f>
        <v>0</v>
      </c>
      <c r="Z13" s="25">
        <f t="shared" si="7"/>
        <v>0</v>
      </c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2"/>
      <c r="AU13" s="192"/>
      <c r="AV13" s="192"/>
      <c r="AW13" s="192"/>
      <c r="AX13" s="192"/>
      <c r="AY13" s="192"/>
      <c r="AZ13" s="192"/>
      <c r="BA13" s="192"/>
      <c r="BB13" s="192"/>
      <c r="BC13" s="192"/>
      <c r="BD13" s="192"/>
      <c r="BE13" s="192"/>
      <c r="BF13" s="192"/>
      <c r="BG13" s="192"/>
      <c r="BH13" s="192"/>
      <c r="BI13" s="192"/>
      <c r="BJ13" s="192"/>
      <c r="BK13" s="192"/>
      <c r="BL13" s="192"/>
      <c r="BM13" s="192"/>
      <c r="BN13" s="192"/>
      <c r="BO13" s="192"/>
      <c r="BP13" s="192"/>
      <c r="BQ13" s="192"/>
      <c r="BR13" s="192"/>
      <c r="BS13" s="192"/>
      <c r="BT13" s="192"/>
      <c r="BU13" s="192"/>
      <c r="BV13" s="192"/>
      <c r="BW13" s="192"/>
      <c r="BX13" s="192"/>
      <c r="BY13" s="192"/>
      <c r="BZ13" s="192"/>
      <c r="CA13" s="192"/>
      <c r="CB13" s="192"/>
      <c r="CC13" s="192"/>
      <c r="CD13" s="192"/>
      <c r="CE13" s="192"/>
      <c r="CF13" s="192"/>
      <c r="CG13" s="192"/>
      <c r="CH13" s="192"/>
      <c r="CI13" s="192"/>
      <c r="CJ13" s="192"/>
      <c r="CK13" s="192"/>
      <c r="CL13" s="192"/>
      <c r="CM13" s="192"/>
      <c r="CN13" s="192"/>
      <c r="CO13" s="192"/>
    </row>
    <row r="14" spans="1:93" x14ac:dyDescent="0.2">
      <c r="B14" s="33" t="s">
        <v>17</v>
      </c>
      <c r="C14" s="26">
        <f t="shared" ref="C14:P14" si="8">SUM(C15:C16)</f>
        <v>0</v>
      </c>
      <c r="D14" s="26">
        <f t="shared" si="8"/>
        <v>0</v>
      </c>
      <c r="E14" s="26">
        <f t="shared" si="8"/>
        <v>0</v>
      </c>
      <c r="F14" s="26">
        <f t="shared" si="8"/>
        <v>0</v>
      </c>
      <c r="G14" s="26">
        <f t="shared" si="8"/>
        <v>0</v>
      </c>
      <c r="H14" s="26">
        <f t="shared" si="8"/>
        <v>0</v>
      </c>
      <c r="I14" s="26">
        <f t="shared" si="8"/>
        <v>0</v>
      </c>
      <c r="J14" s="26">
        <f t="shared" si="8"/>
        <v>0</v>
      </c>
      <c r="K14" s="26">
        <f t="shared" si="8"/>
        <v>0</v>
      </c>
      <c r="L14" s="26">
        <f t="shared" si="8"/>
        <v>0</v>
      </c>
      <c r="M14" s="26">
        <f t="shared" si="8"/>
        <v>0</v>
      </c>
      <c r="N14" s="26">
        <f t="shared" si="8"/>
        <v>0</v>
      </c>
      <c r="O14" s="26">
        <f t="shared" si="8"/>
        <v>0</v>
      </c>
      <c r="P14" s="26">
        <f t="shared" si="8"/>
        <v>0</v>
      </c>
      <c r="Q14" s="26">
        <f t="shared" ref="Q14:T14" si="9">SUM(Q15:Q16)</f>
        <v>0</v>
      </c>
      <c r="R14" s="26">
        <f t="shared" si="9"/>
        <v>0</v>
      </c>
      <c r="S14" s="26">
        <f t="shared" si="9"/>
        <v>0</v>
      </c>
      <c r="T14" s="26">
        <f t="shared" si="9"/>
        <v>0</v>
      </c>
      <c r="U14" s="26">
        <f t="shared" ref="U14:X14" si="10">SUM(U15:U16)</f>
        <v>0</v>
      </c>
      <c r="V14" s="26">
        <f t="shared" si="10"/>
        <v>0</v>
      </c>
      <c r="W14" s="26">
        <f t="shared" si="10"/>
        <v>0</v>
      </c>
      <c r="X14" s="26">
        <f t="shared" si="10"/>
        <v>0</v>
      </c>
      <c r="Y14" s="26">
        <f t="shared" ref="Y14:Z14" si="11">SUM(Y15:Y16)</f>
        <v>0</v>
      </c>
      <c r="Z14" s="26">
        <f t="shared" si="11"/>
        <v>0</v>
      </c>
    </row>
    <row r="15" spans="1:93" s="37" customFormat="1" outlineLevel="1" x14ac:dyDescent="0.2">
      <c r="A15" s="193"/>
      <c r="B15" s="99" t="s">
        <v>26</v>
      </c>
      <c r="C15" s="67">
        <f>'Накладные затраты'!D22</f>
        <v>0</v>
      </c>
      <c r="D15" s="67">
        <f>'Накладные затраты'!E22</f>
        <v>0</v>
      </c>
      <c r="E15" s="67">
        <f>'Накладные затраты'!F22</f>
        <v>0</v>
      </c>
      <c r="F15" s="67">
        <f>'Накладные затраты'!G22</f>
        <v>0</v>
      </c>
      <c r="G15" s="67">
        <f>'Накладные затраты'!H22</f>
        <v>0</v>
      </c>
      <c r="H15" s="67">
        <f>'Накладные затраты'!I22</f>
        <v>0</v>
      </c>
      <c r="I15" s="67">
        <f>'Накладные затраты'!J22</f>
        <v>0</v>
      </c>
      <c r="J15" s="67">
        <f>'Накладные затраты'!K22</f>
        <v>0</v>
      </c>
      <c r="K15" s="67">
        <f>'Накладные затраты'!L22</f>
        <v>0</v>
      </c>
      <c r="L15" s="67">
        <f>'Накладные затраты'!M22</f>
        <v>0</v>
      </c>
      <c r="M15" s="67">
        <f>'Накладные затраты'!N22</f>
        <v>0</v>
      </c>
      <c r="N15" s="67">
        <f>'Накладные затраты'!O22</f>
        <v>0</v>
      </c>
      <c r="O15" s="67">
        <f>'Накладные затраты'!P22</f>
        <v>0</v>
      </c>
      <c r="P15" s="67">
        <f>'Накладные затраты'!Q22</f>
        <v>0</v>
      </c>
      <c r="Q15" s="67">
        <f>'Накладные затраты'!R22</f>
        <v>0</v>
      </c>
      <c r="R15" s="67">
        <f>'Накладные затраты'!S22</f>
        <v>0</v>
      </c>
      <c r="S15" s="67">
        <f>'Накладные затраты'!T22</f>
        <v>0</v>
      </c>
      <c r="T15" s="67">
        <f>'Накладные затраты'!U22</f>
        <v>0</v>
      </c>
      <c r="U15" s="67">
        <f>'Накладные затраты'!V22</f>
        <v>0</v>
      </c>
      <c r="V15" s="67">
        <f>'Накладные затраты'!W22</f>
        <v>0</v>
      </c>
      <c r="W15" s="67">
        <f>'Накладные затраты'!X22</f>
        <v>0</v>
      </c>
      <c r="X15" s="67">
        <f>'Накладные затраты'!Y22</f>
        <v>0</v>
      </c>
      <c r="Y15" s="67">
        <f>'Накладные затраты'!Z22</f>
        <v>0</v>
      </c>
      <c r="Z15" s="67">
        <f>'Накладные затраты'!AA22</f>
        <v>0</v>
      </c>
      <c r="AA15" s="193"/>
      <c r="AB15" s="193"/>
      <c r="AC15" s="193"/>
      <c r="AD15" s="193"/>
      <c r="AE15" s="193"/>
      <c r="AF15" s="193"/>
      <c r="AG15" s="193"/>
      <c r="AH15" s="193"/>
      <c r="AI15" s="193"/>
      <c r="AJ15" s="193"/>
      <c r="AK15" s="193"/>
      <c r="AL15" s="193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3"/>
      <c r="AZ15" s="193"/>
      <c r="BA15" s="193"/>
      <c r="BB15" s="193"/>
      <c r="BC15" s="193"/>
      <c r="BD15" s="193"/>
      <c r="BE15" s="193"/>
      <c r="BF15" s="193"/>
      <c r="BG15" s="193"/>
      <c r="BH15" s="193"/>
      <c r="BI15" s="193"/>
      <c r="BJ15" s="193"/>
      <c r="BK15" s="193"/>
      <c r="BL15" s="193"/>
      <c r="BM15" s="193"/>
      <c r="BN15" s="193"/>
      <c r="BO15" s="193"/>
      <c r="BP15" s="193"/>
      <c r="BQ15" s="193"/>
      <c r="BR15" s="193"/>
      <c r="BS15" s="193"/>
      <c r="BT15" s="193"/>
      <c r="BU15" s="193"/>
      <c r="BV15" s="193"/>
      <c r="BW15" s="193"/>
      <c r="BX15" s="193"/>
      <c r="BY15" s="193"/>
      <c r="BZ15" s="193"/>
      <c r="CA15" s="193"/>
      <c r="CB15" s="193"/>
      <c r="CC15" s="193"/>
      <c r="CD15" s="193"/>
      <c r="CE15" s="193"/>
      <c r="CF15" s="193"/>
      <c r="CG15" s="193"/>
      <c r="CH15" s="193"/>
      <c r="CI15" s="193"/>
      <c r="CJ15" s="193"/>
      <c r="CK15" s="193"/>
      <c r="CL15" s="193"/>
      <c r="CM15" s="193"/>
      <c r="CN15" s="193"/>
      <c r="CO15" s="193"/>
    </row>
    <row r="16" spans="1:93" s="37" customFormat="1" outlineLevel="1" x14ac:dyDescent="0.2">
      <c r="A16" s="193"/>
      <c r="B16" s="99" t="s">
        <v>42</v>
      </c>
      <c r="C16" s="67">
        <f>'Заработная плата'!C33*(1+Налоги!$B$7)</f>
        <v>0</v>
      </c>
      <c r="D16" s="67">
        <f>'Заработная плата'!D33*(1+Налоги!$B$7)</f>
        <v>0</v>
      </c>
      <c r="E16" s="67">
        <f>'Заработная плата'!E33*(1+Налоги!$B$7)</f>
        <v>0</v>
      </c>
      <c r="F16" s="67">
        <f>'Заработная плата'!F33*(1+Налоги!$B$7)</f>
        <v>0</v>
      </c>
      <c r="G16" s="67">
        <f>'Заработная плата'!G33*(1+Налоги!$B$7)</f>
        <v>0</v>
      </c>
      <c r="H16" s="67">
        <f>'Заработная плата'!H33*(1+Налоги!$B$7)</f>
        <v>0</v>
      </c>
      <c r="I16" s="67">
        <f>'Заработная плата'!I33*(1+Налоги!$B$7)</f>
        <v>0</v>
      </c>
      <c r="J16" s="67">
        <f>'Заработная плата'!J33*(1+Налоги!$B$7)</f>
        <v>0</v>
      </c>
      <c r="K16" s="67">
        <f>'Заработная плата'!K33*(1+Налоги!$B$7)</f>
        <v>0</v>
      </c>
      <c r="L16" s="67">
        <f>'Заработная плата'!L33*(1+Налоги!$B$7)</f>
        <v>0</v>
      </c>
      <c r="M16" s="67">
        <f>'Заработная плата'!M33*(1+Налоги!$B$7)</f>
        <v>0</v>
      </c>
      <c r="N16" s="67">
        <f>'Заработная плата'!N33*(1+Налоги!$B$7)</f>
        <v>0</v>
      </c>
      <c r="O16" s="67">
        <f>'Заработная плата'!O33*(1+Налоги!$B$7)</f>
        <v>0</v>
      </c>
      <c r="P16" s="67">
        <f>'Заработная плата'!P33*(1+Налоги!$B$7)</f>
        <v>0</v>
      </c>
      <c r="Q16" s="67">
        <f>'Заработная плата'!Q33*(1+Налоги!$B$7)</f>
        <v>0</v>
      </c>
      <c r="R16" s="67">
        <f>'Заработная плата'!R33*(1+Налоги!$B$7)</f>
        <v>0</v>
      </c>
      <c r="S16" s="67">
        <f>'Заработная плата'!S33*(1+Налоги!$B$7)</f>
        <v>0</v>
      </c>
      <c r="T16" s="67">
        <f>'Заработная плата'!T33*(1+Налоги!$B$7)</f>
        <v>0</v>
      </c>
      <c r="U16" s="67">
        <f>'Заработная плата'!U33*(1+Налоги!$B$7)</f>
        <v>0</v>
      </c>
      <c r="V16" s="67">
        <f>'Заработная плата'!V33*(1+Налоги!$B$7)</f>
        <v>0</v>
      </c>
      <c r="W16" s="67">
        <f>'Заработная плата'!W33*(1+Налоги!$B$7)</f>
        <v>0</v>
      </c>
      <c r="X16" s="67">
        <f>'Заработная плата'!X33*(1+Налоги!$B$7)</f>
        <v>0</v>
      </c>
      <c r="Y16" s="67">
        <f>'Заработная плата'!Y33*(1+Налоги!$B$7)</f>
        <v>0</v>
      </c>
      <c r="Z16" s="67">
        <f>'Заработная плата'!Z33*(1+Налоги!$B$7)</f>
        <v>0</v>
      </c>
      <c r="AA16" s="193"/>
      <c r="AB16" s="193"/>
      <c r="AC16" s="193"/>
      <c r="AD16" s="193"/>
      <c r="AE16" s="193"/>
      <c r="AF16" s="193"/>
      <c r="AG16" s="193"/>
      <c r="AH16" s="193"/>
      <c r="AI16" s="193"/>
      <c r="AJ16" s="193"/>
      <c r="AK16" s="193"/>
      <c r="AL16" s="193"/>
      <c r="AM16" s="193"/>
      <c r="AN16" s="193"/>
      <c r="AO16" s="193"/>
      <c r="AP16" s="193"/>
      <c r="AQ16" s="193"/>
      <c r="AR16" s="193"/>
      <c r="AS16" s="193"/>
      <c r="AT16" s="193"/>
      <c r="AU16" s="193"/>
      <c r="AV16" s="193"/>
      <c r="AW16" s="193"/>
      <c r="AX16" s="193"/>
      <c r="AY16" s="193"/>
      <c r="AZ16" s="193"/>
      <c r="BA16" s="193"/>
      <c r="BB16" s="193"/>
      <c r="BC16" s="193"/>
      <c r="BD16" s="193"/>
      <c r="BE16" s="193"/>
      <c r="BF16" s="193"/>
      <c r="BG16" s="193"/>
      <c r="BH16" s="193"/>
      <c r="BI16" s="193"/>
      <c r="BJ16" s="193"/>
      <c r="BK16" s="193"/>
      <c r="BL16" s="193"/>
      <c r="BM16" s="193"/>
      <c r="BN16" s="193"/>
      <c r="BO16" s="193"/>
      <c r="BP16" s="193"/>
      <c r="BQ16" s="193"/>
      <c r="BR16" s="193"/>
      <c r="BS16" s="193"/>
      <c r="BT16" s="193"/>
      <c r="BU16" s="193"/>
      <c r="BV16" s="193"/>
      <c r="BW16" s="193"/>
      <c r="BX16" s="193"/>
      <c r="BY16" s="193"/>
      <c r="BZ16" s="193"/>
      <c r="CA16" s="193"/>
      <c r="CB16" s="193"/>
      <c r="CC16" s="193"/>
      <c r="CD16" s="193"/>
      <c r="CE16" s="193"/>
      <c r="CF16" s="193"/>
      <c r="CG16" s="193"/>
      <c r="CH16" s="193"/>
      <c r="CI16" s="193"/>
      <c r="CJ16" s="193"/>
      <c r="CK16" s="193"/>
      <c r="CL16" s="193"/>
      <c r="CM16" s="193"/>
      <c r="CN16" s="193"/>
      <c r="CO16" s="193"/>
    </row>
    <row r="17" spans="1:93" x14ac:dyDescent="0.2">
      <c r="B17" s="33" t="s">
        <v>18</v>
      </c>
      <c r="C17" s="26">
        <f t="shared" ref="C17:P17" si="12">SUM(C18:C19)</f>
        <v>0</v>
      </c>
      <c r="D17" s="26">
        <f t="shared" si="12"/>
        <v>0</v>
      </c>
      <c r="E17" s="26">
        <f t="shared" si="12"/>
        <v>0</v>
      </c>
      <c r="F17" s="26">
        <f t="shared" si="12"/>
        <v>0</v>
      </c>
      <c r="G17" s="26">
        <f t="shared" si="12"/>
        <v>0</v>
      </c>
      <c r="H17" s="26">
        <f t="shared" si="12"/>
        <v>0</v>
      </c>
      <c r="I17" s="26">
        <f t="shared" si="12"/>
        <v>0</v>
      </c>
      <c r="J17" s="26">
        <f t="shared" si="12"/>
        <v>0</v>
      </c>
      <c r="K17" s="26">
        <f t="shared" si="12"/>
        <v>0</v>
      </c>
      <c r="L17" s="26">
        <f t="shared" si="12"/>
        <v>0</v>
      </c>
      <c r="M17" s="26">
        <f t="shared" si="12"/>
        <v>0</v>
      </c>
      <c r="N17" s="26">
        <f t="shared" si="12"/>
        <v>0</v>
      </c>
      <c r="O17" s="26">
        <f t="shared" si="12"/>
        <v>0</v>
      </c>
      <c r="P17" s="26">
        <f t="shared" si="12"/>
        <v>0</v>
      </c>
      <c r="Q17" s="26">
        <f t="shared" ref="Q17:T17" si="13">SUM(Q18:Q19)</f>
        <v>0</v>
      </c>
      <c r="R17" s="26">
        <f t="shared" si="13"/>
        <v>0</v>
      </c>
      <c r="S17" s="26">
        <f t="shared" si="13"/>
        <v>0</v>
      </c>
      <c r="T17" s="26">
        <f t="shared" si="13"/>
        <v>0</v>
      </c>
      <c r="U17" s="26">
        <f t="shared" ref="U17:X17" si="14">SUM(U18:U19)</f>
        <v>0</v>
      </c>
      <c r="V17" s="26">
        <f t="shared" si="14"/>
        <v>0</v>
      </c>
      <c r="W17" s="26">
        <f t="shared" si="14"/>
        <v>0</v>
      </c>
      <c r="X17" s="26">
        <f t="shared" si="14"/>
        <v>0</v>
      </c>
      <c r="Y17" s="26">
        <f t="shared" ref="Y17:Z17" si="15">SUM(Y18:Y19)</f>
        <v>0</v>
      </c>
      <c r="Z17" s="26">
        <f t="shared" si="15"/>
        <v>0</v>
      </c>
    </row>
    <row r="18" spans="1:93" s="37" customFormat="1" outlineLevel="1" x14ac:dyDescent="0.2">
      <c r="A18" s="193"/>
      <c r="B18" s="99" t="s">
        <v>26</v>
      </c>
      <c r="C18" s="67">
        <f>'Накладные затраты'!D31</f>
        <v>0</v>
      </c>
      <c r="D18" s="67">
        <f>'Накладные затраты'!E31</f>
        <v>0</v>
      </c>
      <c r="E18" s="67">
        <f>'Накладные затраты'!F31</f>
        <v>0</v>
      </c>
      <c r="F18" s="67">
        <f>'Накладные затраты'!G31</f>
        <v>0</v>
      </c>
      <c r="G18" s="67">
        <f>'Накладные затраты'!H31</f>
        <v>0</v>
      </c>
      <c r="H18" s="67">
        <f>'Накладные затраты'!I31</f>
        <v>0</v>
      </c>
      <c r="I18" s="67">
        <f>'Накладные затраты'!J31</f>
        <v>0</v>
      </c>
      <c r="J18" s="67">
        <f>'Накладные затраты'!K31</f>
        <v>0</v>
      </c>
      <c r="K18" s="67">
        <f>'Накладные затраты'!L31</f>
        <v>0</v>
      </c>
      <c r="L18" s="67">
        <f>'Накладные затраты'!M31</f>
        <v>0</v>
      </c>
      <c r="M18" s="67">
        <f>'Накладные затраты'!N31</f>
        <v>0</v>
      </c>
      <c r="N18" s="67">
        <f>'Накладные затраты'!O31</f>
        <v>0</v>
      </c>
      <c r="O18" s="67">
        <f>'Накладные затраты'!P31</f>
        <v>0</v>
      </c>
      <c r="P18" s="67">
        <f>'Накладные затраты'!Q31</f>
        <v>0</v>
      </c>
      <c r="Q18" s="67">
        <f>'Накладные затраты'!R31</f>
        <v>0</v>
      </c>
      <c r="R18" s="67">
        <f>'Накладные затраты'!S31</f>
        <v>0</v>
      </c>
      <c r="S18" s="67">
        <f>'Накладные затраты'!T31</f>
        <v>0</v>
      </c>
      <c r="T18" s="67">
        <f>'Накладные затраты'!U31</f>
        <v>0</v>
      </c>
      <c r="U18" s="67">
        <f>'Накладные затраты'!V31</f>
        <v>0</v>
      </c>
      <c r="V18" s="67">
        <f>'Накладные затраты'!W31</f>
        <v>0</v>
      </c>
      <c r="W18" s="67">
        <f>'Накладные затраты'!X31</f>
        <v>0</v>
      </c>
      <c r="X18" s="67">
        <f>'Накладные затраты'!Y31</f>
        <v>0</v>
      </c>
      <c r="Y18" s="67">
        <f>'Накладные затраты'!Z31</f>
        <v>0</v>
      </c>
      <c r="Z18" s="67">
        <f>'Накладные затраты'!AA31</f>
        <v>0</v>
      </c>
      <c r="AA18" s="193"/>
      <c r="AB18" s="193"/>
      <c r="AC18" s="193"/>
      <c r="AD18" s="193"/>
      <c r="AE18" s="193"/>
      <c r="AF18" s="193"/>
      <c r="AG18" s="193"/>
      <c r="AH18" s="193"/>
      <c r="AI18" s="193"/>
      <c r="AJ18" s="193"/>
      <c r="AK18" s="193"/>
      <c r="AL18" s="193"/>
      <c r="AM18" s="193"/>
      <c r="AN18" s="193"/>
      <c r="AO18" s="193"/>
      <c r="AP18" s="193"/>
      <c r="AQ18" s="193"/>
      <c r="AR18" s="193"/>
      <c r="AS18" s="193"/>
      <c r="AT18" s="193"/>
      <c r="AU18" s="193"/>
      <c r="AV18" s="193"/>
      <c r="AW18" s="193"/>
      <c r="AX18" s="193"/>
      <c r="AY18" s="193"/>
      <c r="AZ18" s="193"/>
      <c r="BA18" s="193"/>
      <c r="BB18" s="193"/>
      <c r="BC18" s="193"/>
      <c r="BD18" s="193"/>
      <c r="BE18" s="193"/>
      <c r="BF18" s="193"/>
      <c r="BG18" s="193"/>
      <c r="BH18" s="193"/>
      <c r="BI18" s="193"/>
      <c r="BJ18" s="193"/>
      <c r="BK18" s="193"/>
      <c r="BL18" s="193"/>
      <c r="BM18" s="193"/>
      <c r="BN18" s="193"/>
      <c r="BO18" s="193"/>
      <c r="BP18" s="193"/>
      <c r="BQ18" s="193"/>
      <c r="BR18" s="193"/>
      <c r="BS18" s="193"/>
      <c r="BT18" s="193"/>
      <c r="BU18" s="193"/>
      <c r="BV18" s="193"/>
      <c r="BW18" s="193"/>
      <c r="BX18" s="193"/>
      <c r="BY18" s="193"/>
      <c r="BZ18" s="193"/>
      <c r="CA18" s="193"/>
      <c r="CB18" s="193"/>
      <c r="CC18" s="193"/>
      <c r="CD18" s="193"/>
      <c r="CE18" s="193"/>
      <c r="CF18" s="193"/>
      <c r="CG18" s="193"/>
      <c r="CH18" s="193"/>
      <c r="CI18" s="193"/>
      <c r="CJ18" s="193"/>
      <c r="CK18" s="193"/>
      <c r="CL18" s="193"/>
      <c r="CM18" s="193"/>
      <c r="CN18" s="193"/>
      <c r="CO18" s="193"/>
    </row>
    <row r="19" spans="1:93" s="37" customFormat="1" outlineLevel="1" x14ac:dyDescent="0.2">
      <c r="A19" s="193"/>
      <c r="B19" s="99" t="s">
        <v>42</v>
      </c>
      <c r="C19" s="67">
        <f>'Заработная плата'!C44*(1+Налоги!$B$7)</f>
        <v>0</v>
      </c>
      <c r="D19" s="67">
        <f>'Заработная плата'!D44*(1+Налоги!$B$7)</f>
        <v>0</v>
      </c>
      <c r="E19" s="67">
        <f>'Заработная плата'!E44*(1+Налоги!$B$7)</f>
        <v>0</v>
      </c>
      <c r="F19" s="67">
        <f>'Заработная плата'!F44*(1+Налоги!$B$7)</f>
        <v>0</v>
      </c>
      <c r="G19" s="67">
        <f>'Заработная плата'!G44*(1+Налоги!$B$7)</f>
        <v>0</v>
      </c>
      <c r="H19" s="67">
        <f>'Заработная плата'!H44*(1+Налоги!$B$7)</f>
        <v>0</v>
      </c>
      <c r="I19" s="67">
        <f>'Заработная плата'!I44*(1+Налоги!$B$7)</f>
        <v>0</v>
      </c>
      <c r="J19" s="67">
        <f>'Заработная плата'!J44*(1+Налоги!$B$7)</f>
        <v>0</v>
      </c>
      <c r="K19" s="67">
        <f>'Заработная плата'!K44*(1+Налоги!$B$7)</f>
        <v>0</v>
      </c>
      <c r="L19" s="67">
        <f>'Заработная плата'!L44*(1+Налоги!$B$7)</f>
        <v>0</v>
      </c>
      <c r="M19" s="67">
        <f>'Заработная плата'!M44*(1+Налоги!$B$7)</f>
        <v>0</v>
      </c>
      <c r="N19" s="67">
        <f>'Заработная плата'!N44*(1+Налоги!$B$7)</f>
        <v>0</v>
      </c>
      <c r="O19" s="67">
        <f>'Заработная плата'!O44*(1+Налоги!$B$7)</f>
        <v>0</v>
      </c>
      <c r="P19" s="67">
        <f>'Заработная плата'!P44*(1+Налоги!$B$7)</f>
        <v>0</v>
      </c>
      <c r="Q19" s="67">
        <f>'Заработная плата'!Q44*(1+Налоги!$B$7)</f>
        <v>0</v>
      </c>
      <c r="R19" s="67">
        <f>'Заработная плата'!R44*(1+Налоги!$B$7)</f>
        <v>0</v>
      </c>
      <c r="S19" s="67">
        <f>'Заработная плата'!S44*(1+Налоги!$B$7)</f>
        <v>0</v>
      </c>
      <c r="T19" s="67">
        <f>'Заработная плата'!T44*(1+Налоги!$B$7)</f>
        <v>0</v>
      </c>
      <c r="U19" s="67">
        <f>'Заработная плата'!U44*(1+Налоги!$B$7)</f>
        <v>0</v>
      </c>
      <c r="V19" s="67">
        <f>'Заработная плата'!V44*(1+Налоги!$B$7)</f>
        <v>0</v>
      </c>
      <c r="W19" s="67">
        <f>'Заработная плата'!W44*(1+Налоги!$B$7)</f>
        <v>0</v>
      </c>
      <c r="X19" s="67">
        <f>'Заработная плата'!X44*(1+Налоги!$B$7)</f>
        <v>0</v>
      </c>
      <c r="Y19" s="67">
        <f>'Заработная плата'!Y44*(1+Налоги!$B$7)</f>
        <v>0</v>
      </c>
      <c r="Z19" s="67">
        <f>'Заработная плата'!Z44*(1+Налоги!$B$7)</f>
        <v>0</v>
      </c>
      <c r="AA19" s="193"/>
      <c r="AB19" s="193"/>
      <c r="AC19" s="193"/>
      <c r="AD19" s="193"/>
      <c r="AE19" s="193"/>
      <c r="AF19" s="193"/>
      <c r="AG19" s="193"/>
      <c r="AH19" s="193"/>
      <c r="AI19" s="193"/>
      <c r="AJ19" s="193"/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  <c r="BI19" s="193"/>
      <c r="BJ19" s="193"/>
      <c r="BK19" s="193"/>
      <c r="BL19" s="193"/>
      <c r="BM19" s="193"/>
      <c r="BN19" s="193"/>
      <c r="BO19" s="193"/>
      <c r="BP19" s="193"/>
      <c r="BQ19" s="193"/>
      <c r="BR19" s="193"/>
      <c r="BS19" s="193"/>
      <c r="BT19" s="193"/>
      <c r="BU19" s="193"/>
      <c r="BV19" s="193"/>
      <c r="BW19" s="193"/>
      <c r="BX19" s="193"/>
      <c r="BY19" s="193"/>
      <c r="BZ19" s="193"/>
      <c r="CA19" s="193"/>
      <c r="CB19" s="193"/>
      <c r="CC19" s="193"/>
      <c r="CD19" s="193"/>
      <c r="CE19" s="193"/>
      <c r="CF19" s="193"/>
      <c r="CG19" s="193"/>
      <c r="CH19" s="193"/>
      <c r="CI19" s="193"/>
      <c r="CJ19" s="193"/>
      <c r="CK19" s="193"/>
      <c r="CL19" s="193"/>
      <c r="CM19" s="193"/>
      <c r="CN19" s="193"/>
      <c r="CO19" s="193"/>
    </row>
    <row r="20" spans="1:93" s="22" customFormat="1" x14ac:dyDescent="0.2">
      <c r="A20" s="192"/>
      <c r="B20" s="34" t="s">
        <v>12</v>
      </c>
      <c r="C20" s="25">
        <f t="shared" ref="C20:P20" si="16">C13-C14-C17</f>
        <v>0</v>
      </c>
      <c r="D20" s="25">
        <f t="shared" si="16"/>
        <v>0</v>
      </c>
      <c r="E20" s="25">
        <f t="shared" si="16"/>
        <v>0</v>
      </c>
      <c r="F20" s="25">
        <f t="shared" si="16"/>
        <v>0</v>
      </c>
      <c r="G20" s="25">
        <f t="shared" si="16"/>
        <v>0</v>
      </c>
      <c r="H20" s="25">
        <f t="shared" si="16"/>
        <v>0</v>
      </c>
      <c r="I20" s="25">
        <f t="shared" si="16"/>
        <v>0</v>
      </c>
      <c r="J20" s="25">
        <f t="shared" si="16"/>
        <v>0</v>
      </c>
      <c r="K20" s="25">
        <f t="shared" si="16"/>
        <v>0</v>
      </c>
      <c r="L20" s="25">
        <f t="shared" si="16"/>
        <v>0</v>
      </c>
      <c r="M20" s="25">
        <f t="shared" si="16"/>
        <v>0</v>
      </c>
      <c r="N20" s="25">
        <f t="shared" si="16"/>
        <v>0</v>
      </c>
      <c r="O20" s="25">
        <f t="shared" si="16"/>
        <v>0</v>
      </c>
      <c r="P20" s="25">
        <f t="shared" si="16"/>
        <v>0</v>
      </c>
      <c r="Q20" s="25">
        <f t="shared" ref="Q20:T20" si="17">Q13-Q14-Q17</f>
        <v>0</v>
      </c>
      <c r="R20" s="25">
        <f t="shared" si="17"/>
        <v>0</v>
      </c>
      <c r="S20" s="25">
        <f t="shared" si="17"/>
        <v>0</v>
      </c>
      <c r="T20" s="25">
        <f t="shared" si="17"/>
        <v>0</v>
      </c>
      <c r="U20" s="25">
        <f t="shared" ref="U20:X20" si="18">U13-U14-U17</f>
        <v>0</v>
      </c>
      <c r="V20" s="25">
        <f t="shared" si="18"/>
        <v>0</v>
      </c>
      <c r="W20" s="25">
        <f t="shared" si="18"/>
        <v>0</v>
      </c>
      <c r="X20" s="25">
        <f t="shared" si="18"/>
        <v>0</v>
      </c>
      <c r="Y20" s="25">
        <f t="shared" ref="Y20:Z20" si="19">Y13-Y14-Y17</f>
        <v>0</v>
      </c>
      <c r="Z20" s="25">
        <f t="shared" si="19"/>
        <v>0</v>
      </c>
      <c r="AA20" s="192"/>
      <c r="AB20" s="192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2"/>
      <c r="AN20" s="192"/>
      <c r="AO20" s="192"/>
      <c r="AP20" s="192"/>
      <c r="AQ20" s="192"/>
      <c r="AR20" s="192"/>
      <c r="AS20" s="192"/>
      <c r="AT20" s="192"/>
      <c r="AU20" s="192"/>
      <c r="AV20" s="192"/>
      <c r="AW20" s="192"/>
      <c r="AX20" s="192"/>
      <c r="AY20" s="192"/>
      <c r="AZ20" s="192"/>
      <c r="BA20" s="192"/>
      <c r="BB20" s="192"/>
      <c r="BC20" s="192"/>
      <c r="BD20" s="192"/>
      <c r="BE20" s="192"/>
      <c r="BF20" s="192"/>
      <c r="BG20" s="192"/>
      <c r="BH20" s="192"/>
      <c r="BI20" s="192"/>
      <c r="BJ20" s="192"/>
      <c r="BK20" s="192"/>
      <c r="BL20" s="192"/>
      <c r="BM20" s="192"/>
      <c r="BN20" s="192"/>
      <c r="BO20" s="192"/>
      <c r="BP20" s="192"/>
      <c r="BQ20" s="192"/>
      <c r="BR20" s="192"/>
      <c r="BS20" s="192"/>
      <c r="BT20" s="192"/>
      <c r="BU20" s="192"/>
      <c r="BV20" s="192"/>
      <c r="BW20" s="192"/>
      <c r="BX20" s="192"/>
      <c r="BY20" s="192"/>
      <c r="BZ20" s="192"/>
      <c r="CA20" s="192"/>
      <c r="CB20" s="192"/>
      <c r="CC20" s="192"/>
      <c r="CD20" s="192"/>
      <c r="CE20" s="192"/>
      <c r="CF20" s="192"/>
      <c r="CG20" s="192"/>
      <c r="CH20" s="192"/>
      <c r="CI20" s="192"/>
      <c r="CJ20" s="192"/>
      <c r="CK20" s="192"/>
      <c r="CL20" s="192"/>
      <c r="CM20" s="192"/>
      <c r="CN20" s="192"/>
      <c r="CO20" s="192"/>
    </row>
    <row r="21" spans="1:93" s="22" customFormat="1" x14ac:dyDescent="0.2">
      <c r="A21" s="192"/>
      <c r="B21" s="33" t="s">
        <v>19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/>
      <c r="AM21" s="192"/>
      <c r="AN21" s="192"/>
      <c r="AO21" s="192"/>
      <c r="AP21" s="192"/>
      <c r="AQ21" s="192"/>
      <c r="AR21" s="192"/>
      <c r="AS21" s="192"/>
      <c r="AT21" s="192"/>
      <c r="AU21" s="192"/>
      <c r="AV21" s="192"/>
      <c r="AW21" s="192"/>
      <c r="AX21" s="192"/>
      <c r="AY21" s="192"/>
      <c r="AZ21" s="192"/>
      <c r="BA21" s="192"/>
      <c r="BB21" s="192"/>
      <c r="BC21" s="192"/>
      <c r="BD21" s="192"/>
      <c r="BE21" s="192"/>
      <c r="BF21" s="192"/>
      <c r="BG21" s="192"/>
      <c r="BH21" s="192"/>
      <c r="BI21" s="192"/>
      <c r="BJ21" s="192"/>
      <c r="BK21" s="192"/>
      <c r="BL21" s="192"/>
      <c r="BM21" s="192"/>
      <c r="BN21" s="192"/>
      <c r="BO21" s="192"/>
      <c r="BP21" s="192"/>
      <c r="BQ21" s="192"/>
      <c r="BR21" s="192"/>
      <c r="BS21" s="192"/>
      <c r="BT21" s="192"/>
      <c r="BU21" s="192"/>
      <c r="BV21" s="192"/>
      <c r="BW21" s="192"/>
      <c r="BX21" s="192"/>
      <c r="BY21" s="192"/>
      <c r="BZ21" s="192"/>
      <c r="CA21" s="192"/>
      <c r="CB21" s="192"/>
      <c r="CC21" s="192"/>
      <c r="CD21" s="192"/>
      <c r="CE21" s="192"/>
      <c r="CF21" s="192"/>
      <c r="CG21" s="192"/>
      <c r="CH21" s="192"/>
      <c r="CI21" s="192"/>
      <c r="CJ21" s="192"/>
      <c r="CK21" s="192"/>
      <c r="CL21" s="192"/>
      <c r="CM21" s="192"/>
      <c r="CN21" s="192"/>
      <c r="CO21" s="192"/>
    </row>
    <row r="22" spans="1:93" s="22" customFormat="1" x14ac:dyDescent="0.2">
      <c r="A22" s="192"/>
      <c r="B22" s="33" t="s">
        <v>20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  <c r="BB22" s="192"/>
      <c r="BC22" s="192"/>
      <c r="BD22" s="192"/>
      <c r="BE22" s="192"/>
      <c r="BF22" s="192"/>
      <c r="BG22" s="192"/>
      <c r="BH22" s="192"/>
      <c r="BI22" s="192"/>
      <c r="BJ22" s="192"/>
      <c r="BK22" s="192"/>
      <c r="BL22" s="192"/>
      <c r="BM22" s="192"/>
      <c r="BN22" s="192"/>
      <c r="BO22" s="192"/>
      <c r="BP22" s="192"/>
      <c r="BQ22" s="192"/>
      <c r="BR22" s="192"/>
      <c r="BS22" s="192"/>
      <c r="BT22" s="192"/>
      <c r="BU22" s="192"/>
      <c r="BV22" s="192"/>
      <c r="BW22" s="192"/>
      <c r="BX22" s="192"/>
      <c r="BY22" s="192"/>
      <c r="BZ22" s="192"/>
      <c r="CA22" s="192"/>
      <c r="CB22" s="192"/>
      <c r="CC22" s="192"/>
      <c r="CD22" s="192"/>
      <c r="CE22" s="192"/>
      <c r="CF22" s="192"/>
      <c r="CG22" s="192"/>
      <c r="CH22" s="192"/>
      <c r="CI22" s="192"/>
      <c r="CJ22" s="192"/>
      <c r="CK22" s="192"/>
      <c r="CL22" s="192"/>
      <c r="CM22" s="192"/>
      <c r="CN22" s="192"/>
      <c r="CO22" s="192"/>
    </row>
    <row r="23" spans="1:93" s="22" customFormat="1" x14ac:dyDescent="0.2">
      <c r="A23" s="192"/>
      <c r="B23" s="33" t="s">
        <v>13</v>
      </c>
      <c r="C23" s="26">
        <f>'Заемные средства'!C109</f>
        <v>0</v>
      </c>
      <c r="D23" s="26">
        <f>'Заемные средства'!D109</f>
        <v>0</v>
      </c>
      <c r="E23" s="26">
        <f>'Заемные средства'!E109</f>
        <v>0</v>
      </c>
      <c r="F23" s="26">
        <f>'Заемные средства'!F109</f>
        <v>0</v>
      </c>
      <c r="G23" s="26">
        <f>'Заемные средства'!G109</f>
        <v>0</v>
      </c>
      <c r="H23" s="26">
        <f>'Заемные средства'!H109</f>
        <v>0</v>
      </c>
      <c r="I23" s="26">
        <f>'Заемные средства'!I109</f>
        <v>0</v>
      </c>
      <c r="J23" s="26">
        <f>'Заемные средства'!J109</f>
        <v>0</v>
      </c>
      <c r="K23" s="26">
        <f>'Заемные средства'!K109</f>
        <v>0</v>
      </c>
      <c r="L23" s="26">
        <f>'Заемные средства'!L109</f>
        <v>0</v>
      </c>
      <c r="M23" s="26">
        <f>'Заемные средства'!M109</f>
        <v>0</v>
      </c>
      <c r="N23" s="26">
        <f>'Заемные средства'!N109</f>
        <v>0</v>
      </c>
      <c r="O23" s="26">
        <f>'Заемные средства'!O109</f>
        <v>0</v>
      </c>
      <c r="P23" s="26">
        <f>'Заемные средства'!P109</f>
        <v>0</v>
      </c>
      <c r="Q23" s="26">
        <f>'Заемные средства'!Q109</f>
        <v>0</v>
      </c>
      <c r="R23" s="26">
        <f>'Заемные средства'!R109</f>
        <v>0</v>
      </c>
      <c r="S23" s="26">
        <f>'Заемные средства'!S109</f>
        <v>0</v>
      </c>
      <c r="T23" s="26">
        <f>'Заемные средства'!T109</f>
        <v>0</v>
      </c>
      <c r="U23" s="26">
        <f>'Заемные средства'!U109</f>
        <v>0</v>
      </c>
      <c r="V23" s="26">
        <f>'Заемные средства'!V109</f>
        <v>0</v>
      </c>
      <c r="W23" s="26">
        <f>'Заемные средства'!W109</f>
        <v>0</v>
      </c>
      <c r="X23" s="26">
        <f>'Заемные средства'!X109</f>
        <v>0</v>
      </c>
      <c r="Y23" s="26">
        <f>'Заемные средства'!Y109</f>
        <v>0</v>
      </c>
      <c r="Z23" s="26">
        <f>'Заемные средства'!Z109</f>
        <v>0</v>
      </c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  <c r="BB23" s="192"/>
      <c r="BC23" s="192"/>
      <c r="BD23" s="192"/>
      <c r="BE23" s="192"/>
      <c r="BF23" s="192"/>
      <c r="BG23" s="192"/>
      <c r="BH23" s="192"/>
      <c r="BI23" s="192"/>
      <c r="BJ23" s="192"/>
      <c r="BK23" s="192"/>
      <c r="BL23" s="192"/>
      <c r="BM23" s="192"/>
      <c r="BN23" s="192"/>
      <c r="BO23" s="192"/>
      <c r="BP23" s="192"/>
      <c r="BQ23" s="192"/>
      <c r="BR23" s="192"/>
      <c r="BS23" s="192"/>
      <c r="BT23" s="192"/>
      <c r="BU23" s="192"/>
      <c r="BV23" s="192"/>
      <c r="BW23" s="192"/>
      <c r="BX23" s="192"/>
      <c r="BY23" s="192"/>
      <c r="BZ23" s="192"/>
      <c r="CA23" s="192"/>
      <c r="CB23" s="192"/>
      <c r="CC23" s="192"/>
      <c r="CD23" s="192"/>
      <c r="CE23" s="192"/>
      <c r="CF23" s="192"/>
      <c r="CG23" s="192"/>
      <c r="CH23" s="192"/>
      <c r="CI23" s="192"/>
      <c r="CJ23" s="192"/>
      <c r="CK23" s="192"/>
      <c r="CL23" s="192"/>
      <c r="CM23" s="192"/>
      <c r="CN23" s="192"/>
      <c r="CO23" s="192"/>
    </row>
    <row r="24" spans="1:93" s="22" customFormat="1" x14ac:dyDescent="0.2">
      <c r="A24" s="192"/>
      <c r="B24" s="33" t="s">
        <v>21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  <c r="BB24" s="192"/>
      <c r="BC24" s="192"/>
      <c r="BD24" s="192"/>
      <c r="BE24" s="192"/>
      <c r="BF24" s="192"/>
      <c r="BG24" s="192"/>
      <c r="BH24" s="192"/>
      <c r="BI24" s="192"/>
      <c r="BJ24" s="192"/>
      <c r="BK24" s="192"/>
      <c r="BL24" s="192"/>
      <c r="BM24" s="192"/>
      <c r="BN24" s="192"/>
      <c r="BO24" s="192"/>
      <c r="BP24" s="192"/>
      <c r="BQ24" s="192"/>
      <c r="BR24" s="192"/>
      <c r="BS24" s="192"/>
      <c r="BT24" s="192"/>
      <c r="BU24" s="192"/>
      <c r="BV24" s="192"/>
      <c r="BW24" s="192"/>
      <c r="BX24" s="192"/>
      <c r="BY24" s="192"/>
      <c r="BZ24" s="192"/>
      <c r="CA24" s="192"/>
      <c r="CB24" s="192"/>
      <c r="CC24" s="192"/>
      <c r="CD24" s="192"/>
      <c r="CE24" s="192"/>
      <c r="CF24" s="192"/>
      <c r="CG24" s="192"/>
      <c r="CH24" s="192"/>
      <c r="CI24" s="192"/>
      <c r="CJ24" s="192"/>
      <c r="CK24" s="192"/>
      <c r="CL24" s="192"/>
      <c r="CM24" s="192"/>
      <c r="CN24" s="192"/>
      <c r="CO24" s="192"/>
    </row>
    <row r="25" spans="1:93" x14ac:dyDescent="0.2">
      <c r="B25" s="33" t="s">
        <v>22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93" x14ac:dyDescent="0.2">
      <c r="B26" s="34" t="s">
        <v>202</v>
      </c>
      <c r="C26" s="25">
        <f t="shared" ref="C26:P26" si="20">C20+C21+C22-C23+C24-C25</f>
        <v>0</v>
      </c>
      <c r="D26" s="25">
        <f t="shared" si="20"/>
        <v>0</v>
      </c>
      <c r="E26" s="25">
        <f t="shared" si="20"/>
        <v>0</v>
      </c>
      <c r="F26" s="25">
        <f t="shared" si="20"/>
        <v>0</v>
      </c>
      <c r="G26" s="25">
        <f t="shared" si="20"/>
        <v>0</v>
      </c>
      <c r="H26" s="25">
        <f t="shared" si="20"/>
        <v>0</v>
      </c>
      <c r="I26" s="25">
        <f t="shared" si="20"/>
        <v>0</v>
      </c>
      <c r="J26" s="25">
        <f t="shared" si="20"/>
        <v>0</v>
      </c>
      <c r="K26" s="25">
        <f t="shared" si="20"/>
        <v>0</v>
      </c>
      <c r="L26" s="25">
        <f t="shared" si="20"/>
        <v>0</v>
      </c>
      <c r="M26" s="25">
        <f t="shared" si="20"/>
        <v>0</v>
      </c>
      <c r="N26" s="25">
        <f t="shared" si="20"/>
        <v>0</v>
      </c>
      <c r="O26" s="25">
        <f t="shared" si="20"/>
        <v>0</v>
      </c>
      <c r="P26" s="25">
        <f t="shared" si="20"/>
        <v>0</v>
      </c>
      <c r="Q26" s="25">
        <f t="shared" ref="Q26:T26" si="21">Q20+Q21+Q22-Q23+Q24-Q25</f>
        <v>0</v>
      </c>
      <c r="R26" s="25">
        <f t="shared" si="21"/>
        <v>0</v>
      </c>
      <c r="S26" s="25">
        <f t="shared" si="21"/>
        <v>0</v>
      </c>
      <c r="T26" s="25">
        <f t="shared" si="21"/>
        <v>0</v>
      </c>
      <c r="U26" s="25">
        <f t="shared" ref="U26:X26" si="22">U20+U21+U22-U23+U24-U25</f>
        <v>0</v>
      </c>
      <c r="V26" s="25">
        <f t="shared" si="22"/>
        <v>0</v>
      </c>
      <c r="W26" s="25">
        <f t="shared" si="22"/>
        <v>0</v>
      </c>
      <c r="X26" s="25">
        <f t="shared" si="22"/>
        <v>0</v>
      </c>
      <c r="Y26" s="25">
        <f t="shared" ref="Y26:Z26" si="23">Y20+Y21+Y22-Y23+Y24-Y25</f>
        <v>0</v>
      </c>
      <c r="Z26" s="25">
        <f t="shared" si="23"/>
        <v>0</v>
      </c>
    </row>
    <row r="27" spans="1:93" x14ac:dyDescent="0.2">
      <c r="B27" s="33" t="s">
        <v>23</v>
      </c>
      <c r="C27" s="26">
        <f>Налоги!C40</f>
        <v>0</v>
      </c>
      <c r="D27" s="26">
        <f>Налоги!D40</f>
        <v>0</v>
      </c>
      <c r="E27" s="26">
        <f>Налоги!E40</f>
        <v>0</v>
      </c>
      <c r="F27" s="26">
        <f>Налоги!F40</f>
        <v>0</v>
      </c>
      <c r="G27" s="26">
        <f>Налоги!G40</f>
        <v>0</v>
      </c>
      <c r="H27" s="26">
        <f>Налоги!H40</f>
        <v>0</v>
      </c>
      <c r="I27" s="26">
        <f>Налоги!I40</f>
        <v>0</v>
      </c>
      <c r="J27" s="26">
        <f>Налоги!J40</f>
        <v>0</v>
      </c>
      <c r="K27" s="26">
        <f>Налоги!K40</f>
        <v>0</v>
      </c>
      <c r="L27" s="26">
        <f>Налоги!L40</f>
        <v>0</v>
      </c>
      <c r="M27" s="26">
        <f>Налоги!M40</f>
        <v>0</v>
      </c>
      <c r="N27" s="26">
        <f>Налоги!N40</f>
        <v>0</v>
      </c>
      <c r="O27" s="26">
        <f>Налоги!O40</f>
        <v>0</v>
      </c>
      <c r="P27" s="26">
        <f>Налоги!P40</f>
        <v>0</v>
      </c>
      <c r="Q27" s="26">
        <f>Налоги!Q40</f>
        <v>0</v>
      </c>
      <c r="R27" s="26">
        <f>Налоги!R40</f>
        <v>0</v>
      </c>
      <c r="S27" s="26">
        <f>Налоги!S40</f>
        <v>0</v>
      </c>
      <c r="T27" s="26">
        <f>Налоги!T40</f>
        <v>0</v>
      </c>
      <c r="U27" s="26">
        <f>Налоги!U40</f>
        <v>0</v>
      </c>
      <c r="V27" s="26">
        <f>Налоги!V40</f>
        <v>0</v>
      </c>
      <c r="W27" s="26">
        <f>Налоги!W40</f>
        <v>0</v>
      </c>
      <c r="X27" s="26">
        <f>Налоги!X40</f>
        <v>0</v>
      </c>
      <c r="Y27" s="26">
        <f>Налоги!Y40</f>
        <v>0</v>
      </c>
      <c r="Z27" s="26">
        <f>Налоги!Z40</f>
        <v>0</v>
      </c>
    </row>
    <row r="28" spans="1:93" x14ac:dyDescent="0.2">
      <c r="B28" s="35" t="s">
        <v>14</v>
      </c>
      <c r="C28" s="25">
        <f t="shared" ref="C28:P28" si="24">C26-C27</f>
        <v>0</v>
      </c>
      <c r="D28" s="25">
        <f t="shared" si="24"/>
        <v>0</v>
      </c>
      <c r="E28" s="25">
        <f t="shared" si="24"/>
        <v>0</v>
      </c>
      <c r="F28" s="25">
        <f t="shared" si="24"/>
        <v>0</v>
      </c>
      <c r="G28" s="25">
        <f t="shared" si="24"/>
        <v>0</v>
      </c>
      <c r="H28" s="25">
        <f t="shared" si="24"/>
        <v>0</v>
      </c>
      <c r="I28" s="25">
        <f t="shared" si="24"/>
        <v>0</v>
      </c>
      <c r="J28" s="25">
        <f t="shared" si="24"/>
        <v>0</v>
      </c>
      <c r="K28" s="25">
        <f t="shared" si="24"/>
        <v>0</v>
      </c>
      <c r="L28" s="25">
        <f t="shared" si="24"/>
        <v>0</v>
      </c>
      <c r="M28" s="25">
        <f t="shared" si="24"/>
        <v>0</v>
      </c>
      <c r="N28" s="25">
        <f t="shared" si="24"/>
        <v>0</v>
      </c>
      <c r="O28" s="25">
        <f t="shared" si="24"/>
        <v>0</v>
      </c>
      <c r="P28" s="25">
        <f t="shared" si="24"/>
        <v>0</v>
      </c>
      <c r="Q28" s="25">
        <f t="shared" ref="Q28:T28" si="25">Q26-Q27</f>
        <v>0</v>
      </c>
      <c r="R28" s="25">
        <f t="shared" si="25"/>
        <v>0</v>
      </c>
      <c r="S28" s="25">
        <f t="shared" si="25"/>
        <v>0</v>
      </c>
      <c r="T28" s="25">
        <f t="shared" si="25"/>
        <v>0</v>
      </c>
      <c r="U28" s="25">
        <f t="shared" ref="U28:X28" si="26">U26-U27</f>
        <v>0</v>
      </c>
      <c r="V28" s="25">
        <f t="shared" si="26"/>
        <v>0</v>
      </c>
      <c r="W28" s="25">
        <f t="shared" si="26"/>
        <v>0</v>
      </c>
      <c r="X28" s="25">
        <f t="shared" si="26"/>
        <v>0</v>
      </c>
      <c r="Y28" s="25">
        <f t="shared" ref="Y28:Z28" si="27">Y26-Y27</f>
        <v>0</v>
      </c>
      <c r="Z28" s="25">
        <f t="shared" si="27"/>
        <v>0</v>
      </c>
    </row>
    <row r="29" spans="1:93" s="178" customFormat="1" x14ac:dyDescent="0.2">
      <c r="B29" s="194"/>
    </row>
    <row r="30" spans="1:93" s="178" customFormat="1" x14ac:dyDescent="0.2"/>
    <row r="31" spans="1:93" s="178" customFormat="1" x14ac:dyDescent="0.2"/>
    <row r="32" spans="1:93" s="178" customFormat="1" x14ac:dyDescent="0.2"/>
    <row r="33" s="178" customFormat="1" x14ac:dyDescent="0.2"/>
    <row r="34" s="178" customFormat="1" x14ac:dyDescent="0.2"/>
    <row r="35" s="178" customFormat="1" x14ac:dyDescent="0.2"/>
    <row r="36" s="178" customFormat="1" x14ac:dyDescent="0.2"/>
    <row r="37" s="178" customFormat="1" x14ac:dyDescent="0.2"/>
    <row r="38" s="178" customFormat="1" x14ac:dyDescent="0.2"/>
    <row r="39" s="178" customFormat="1" x14ac:dyDescent="0.2"/>
    <row r="40" s="178" customFormat="1" x14ac:dyDescent="0.2"/>
    <row r="41" s="178" customFormat="1" x14ac:dyDescent="0.2"/>
    <row r="42" s="178" customFormat="1" x14ac:dyDescent="0.2"/>
    <row r="43" s="178" customFormat="1" x14ac:dyDescent="0.2"/>
    <row r="44" s="178" customFormat="1" x14ac:dyDescent="0.2"/>
    <row r="45" s="178" customFormat="1" x14ac:dyDescent="0.2"/>
    <row r="46" s="178" customFormat="1" x14ac:dyDescent="0.2"/>
    <row r="47" s="178" customFormat="1" x14ac:dyDescent="0.2"/>
    <row r="48" s="178" customFormat="1" x14ac:dyDescent="0.2"/>
    <row r="49" s="178" customFormat="1" x14ac:dyDescent="0.2"/>
    <row r="50" s="178" customFormat="1" x14ac:dyDescent="0.2"/>
    <row r="51" s="178" customFormat="1" x14ac:dyDescent="0.2"/>
    <row r="52" s="178" customFormat="1" x14ac:dyDescent="0.2"/>
    <row r="53" s="178" customFormat="1" x14ac:dyDescent="0.2"/>
    <row r="54" s="178" customFormat="1" x14ac:dyDescent="0.2"/>
    <row r="55" s="178" customFormat="1" x14ac:dyDescent="0.2"/>
    <row r="56" s="178" customFormat="1" x14ac:dyDescent="0.2"/>
    <row r="57" s="178" customFormat="1" x14ac:dyDescent="0.2"/>
    <row r="58" s="178" customFormat="1" x14ac:dyDescent="0.2"/>
    <row r="59" s="178" customFormat="1" x14ac:dyDescent="0.2"/>
    <row r="60" s="178" customFormat="1" x14ac:dyDescent="0.2"/>
    <row r="61" s="178" customFormat="1" x14ac:dyDescent="0.2"/>
    <row r="62" s="178" customFormat="1" x14ac:dyDescent="0.2"/>
    <row r="63" s="178" customFormat="1" x14ac:dyDescent="0.2"/>
    <row r="64" s="178" customFormat="1" x14ac:dyDescent="0.2"/>
    <row r="65" s="178" customFormat="1" x14ac:dyDescent="0.2"/>
    <row r="66" s="178" customFormat="1" x14ac:dyDescent="0.2"/>
    <row r="67" s="178" customFormat="1" x14ac:dyDescent="0.2"/>
    <row r="68" s="178" customFormat="1" x14ac:dyDescent="0.2"/>
    <row r="69" s="178" customFormat="1" x14ac:dyDescent="0.2"/>
    <row r="70" s="178" customFormat="1" x14ac:dyDescent="0.2"/>
    <row r="71" s="178" customFormat="1" x14ac:dyDescent="0.2"/>
    <row r="72" s="178" customFormat="1" x14ac:dyDescent="0.2"/>
    <row r="73" s="178" customFormat="1" x14ac:dyDescent="0.2"/>
    <row r="74" s="178" customFormat="1" x14ac:dyDescent="0.2"/>
    <row r="75" s="178" customFormat="1" x14ac:dyDescent="0.2"/>
    <row r="76" s="178" customFormat="1" x14ac:dyDescent="0.2"/>
    <row r="77" s="178" customFormat="1" x14ac:dyDescent="0.2"/>
    <row r="78" s="178" customFormat="1" x14ac:dyDescent="0.2"/>
    <row r="79" s="178" customFormat="1" x14ac:dyDescent="0.2"/>
    <row r="80" s="178" customFormat="1" x14ac:dyDescent="0.2"/>
    <row r="81" s="178" customFormat="1" x14ac:dyDescent="0.2"/>
    <row r="82" s="178" customFormat="1" x14ac:dyDescent="0.2"/>
    <row r="83" s="178" customFormat="1" x14ac:dyDescent="0.2"/>
    <row r="84" s="178" customFormat="1" x14ac:dyDescent="0.2"/>
    <row r="85" s="178" customFormat="1" x14ac:dyDescent="0.2"/>
    <row r="86" s="178" customFormat="1" x14ac:dyDescent="0.2"/>
    <row r="87" s="178" customFormat="1" x14ac:dyDescent="0.2"/>
    <row r="88" s="178" customFormat="1" x14ac:dyDescent="0.2"/>
    <row r="89" s="178" customFormat="1" x14ac:dyDescent="0.2"/>
    <row r="90" s="178" customFormat="1" x14ac:dyDescent="0.2"/>
    <row r="91" s="178" customFormat="1" x14ac:dyDescent="0.2"/>
    <row r="92" s="178" customFormat="1" x14ac:dyDescent="0.2"/>
    <row r="93" s="178" customFormat="1" x14ac:dyDescent="0.2"/>
    <row r="94" s="178" customFormat="1" x14ac:dyDescent="0.2"/>
    <row r="95" s="178" customFormat="1" x14ac:dyDescent="0.2"/>
    <row r="96" s="178" customFormat="1" x14ac:dyDescent="0.2"/>
    <row r="97" s="178" customFormat="1" x14ac:dyDescent="0.2"/>
    <row r="98" s="178" customFormat="1" x14ac:dyDescent="0.2"/>
    <row r="99" s="178" customFormat="1" x14ac:dyDescent="0.2"/>
    <row r="100" s="178" customFormat="1" x14ac:dyDescent="0.2"/>
    <row r="101" s="178" customFormat="1" x14ac:dyDescent="0.2"/>
    <row r="102" s="178" customFormat="1" x14ac:dyDescent="0.2"/>
    <row r="103" s="178" customFormat="1" x14ac:dyDescent="0.2"/>
    <row r="104" s="178" customFormat="1" x14ac:dyDescent="0.2"/>
    <row r="105" s="178" customFormat="1" x14ac:dyDescent="0.2"/>
    <row r="106" s="178" customFormat="1" x14ac:dyDescent="0.2"/>
    <row r="107" s="178" customFormat="1" x14ac:dyDescent="0.2"/>
    <row r="108" s="178" customFormat="1" x14ac:dyDescent="0.2"/>
    <row r="109" s="178" customFormat="1" x14ac:dyDescent="0.2"/>
    <row r="110" s="178" customFormat="1" x14ac:dyDescent="0.2"/>
    <row r="111" s="178" customFormat="1" x14ac:dyDescent="0.2"/>
    <row r="112" s="178" customFormat="1" x14ac:dyDescent="0.2"/>
    <row r="113" s="178" customFormat="1" x14ac:dyDescent="0.2"/>
    <row r="114" s="178" customFormat="1" x14ac:dyDescent="0.2"/>
    <row r="115" s="178" customFormat="1" x14ac:dyDescent="0.2"/>
    <row r="116" s="178" customFormat="1" x14ac:dyDescent="0.2"/>
    <row r="117" s="178" customFormat="1" x14ac:dyDescent="0.2"/>
    <row r="118" s="178" customFormat="1" x14ac:dyDescent="0.2"/>
    <row r="119" s="178" customFormat="1" x14ac:dyDescent="0.2"/>
    <row r="120" s="178" customFormat="1" x14ac:dyDescent="0.2"/>
    <row r="121" s="178" customFormat="1" x14ac:dyDescent="0.2"/>
    <row r="122" s="178" customFormat="1" x14ac:dyDescent="0.2"/>
    <row r="123" s="178" customFormat="1" x14ac:dyDescent="0.2"/>
    <row r="124" s="178" customFormat="1" x14ac:dyDescent="0.2"/>
    <row r="125" s="178" customFormat="1" x14ac:dyDescent="0.2"/>
    <row r="126" s="178" customFormat="1" x14ac:dyDescent="0.2"/>
    <row r="127" s="178" customFormat="1" x14ac:dyDescent="0.2"/>
    <row r="128" s="178" customFormat="1" x14ac:dyDescent="0.2"/>
    <row r="129" s="178" customFormat="1" x14ac:dyDescent="0.2"/>
    <row r="130" s="178" customFormat="1" x14ac:dyDescent="0.2"/>
    <row r="131" s="178" customFormat="1" x14ac:dyDescent="0.2"/>
    <row r="132" s="178" customFormat="1" x14ac:dyDescent="0.2"/>
    <row r="133" s="178" customFormat="1" x14ac:dyDescent="0.2"/>
    <row r="134" s="178" customFormat="1" x14ac:dyDescent="0.2"/>
    <row r="135" s="178" customFormat="1" x14ac:dyDescent="0.2"/>
    <row r="136" s="178" customFormat="1" x14ac:dyDescent="0.2"/>
  </sheetData>
  <mergeCells count="7">
    <mergeCell ref="W3:Z3"/>
    <mergeCell ref="S3:V3"/>
    <mergeCell ref="O3:R3"/>
    <mergeCell ref="K3:N3"/>
    <mergeCell ref="B3:B4"/>
    <mergeCell ref="C3:F3"/>
    <mergeCell ref="G3:J3"/>
  </mergeCells>
  <phoneticPr fontId="37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7" tint="-0.499984740745262"/>
  </sheetPr>
  <dimension ref="A1:BC204"/>
  <sheetViews>
    <sheetView workbookViewId="0">
      <selection activeCell="M16" sqref="M16"/>
    </sheetView>
  </sheetViews>
  <sheetFormatPr defaultRowHeight="15" x14ac:dyDescent="0.25"/>
  <cols>
    <col min="1" max="1" width="41" bestFit="1" customWidth="1"/>
    <col min="2" max="2" width="9.85546875" hidden="1" customWidth="1"/>
    <col min="3" max="3" width="8.42578125" customWidth="1"/>
    <col min="4" max="4" width="9.28515625" customWidth="1"/>
    <col min="5" max="17" width="8.5703125" customWidth="1"/>
    <col min="18" max="55" width="9" style="168"/>
  </cols>
  <sheetData>
    <row r="1" spans="1:55" s="168" customFormat="1" x14ac:dyDescent="0.25">
      <c r="A1" s="176" t="s">
        <v>208</v>
      </c>
    </row>
    <row r="2" spans="1:55" x14ac:dyDescent="0.25">
      <c r="A2" s="387" t="s">
        <v>10</v>
      </c>
      <c r="B2" s="369">
        <v>2026</v>
      </c>
      <c r="C2" s="370"/>
      <c r="D2" s="370"/>
      <c r="E2" s="371"/>
      <c r="F2" s="369">
        <f>B2+1</f>
        <v>2027</v>
      </c>
      <c r="G2" s="370"/>
      <c r="H2" s="370"/>
      <c r="I2" s="371"/>
      <c r="J2" s="369">
        <f>F2+1</f>
        <v>2028</v>
      </c>
      <c r="K2" s="370"/>
      <c r="L2" s="370"/>
      <c r="M2" s="371"/>
      <c r="N2" s="369">
        <f>J2+1</f>
        <v>2029</v>
      </c>
      <c r="O2" s="370"/>
      <c r="P2" s="370"/>
      <c r="Q2" s="371"/>
      <c r="R2" s="369">
        <f>N2+1</f>
        <v>2030</v>
      </c>
      <c r="S2" s="370"/>
      <c r="T2" s="370"/>
      <c r="U2" s="371"/>
      <c r="V2" s="369">
        <f>R2+1</f>
        <v>2031</v>
      </c>
      <c r="W2" s="370"/>
      <c r="X2" s="370"/>
      <c r="Y2" s="371"/>
    </row>
    <row r="3" spans="1:55" x14ac:dyDescent="0.25">
      <c r="A3" s="387"/>
      <c r="B3" s="6" t="s">
        <v>273</v>
      </c>
      <c r="C3" s="6" t="s">
        <v>274</v>
      </c>
      <c r="D3" s="6" t="s">
        <v>275</v>
      </c>
      <c r="E3" s="6" t="s">
        <v>276</v>
      </c>
      <c r="F3" s="6" t="s">
        <v>277</v>
      </c>
      <c r="G3" s="6" t="s">
        <v>278</v>
      </c>
      <c r="H3" s="6" t="s">
        <v>279</v>
      </c>
      <c r="I3" s="6" t="s">
        <v>280</v>
      </c>
      <c r="J3" s="6" t="s">
        <v>286</v>
      </c>
      <c r="K3" s="6" t="s">
        <v>287</v>
      </c>
      <c r="L3" s="6" t="s">
        <v>288</v>
      </c>
      <c r="M3" s="6" t="s">
        <v>289</v>
      </c>
      <c r="N3" s="6" t="s">
        <v>290</v>
      </c>
      <c r="O3" s="6" t="s">
        <v>296</v>
      </c>
      <c r="P3" s="6" t="s">
        <v>297</v>
      </c>
      <c r="Q3" s="6" t="s">
        <v>298</v>
      </c>
      <c r="R3" s="6" t="s">
        <v>299</v>
      </c>
      <c r="S3" s="6" t="s">
        <v>300</v>
      </c>
      <c r="T3" s="6" t="s">
        <v>301</v>
      </c>
      <c r="U3" s="6" t="s">
        <v>302</v>
      </c>
      <c r="V3" s="6" t="s">
        <v>303</v>
      </c>
      <c r="W3" s="6" t="s">
        <v>317</v>
      </c>
      <c r="X3" s="6" t="s">
        <v>328</v>
      </c>
      <c r="Y3" s="6" t="s">
        <v>329</v>
      </c>
    </row>
    <row r="4" spans="1:55" x14ac:dyDescent="0.25">
      <c r="A4" s="265" t="s">
        <v>74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</row>
    <row r="5" spans="1:55" x14ac:dyDescent="0.25">
      <c r="A5" s="2" t="s">
        <v>75</v>
      </c>
      <c r="B5" s="26">
        <f>PL!C26+PL!C23-PL!C22+PL!C11</f>
        <v>0</v>
      </c>
      <c r="C5" s="26">
        <f>PL!D26+PL!D23-PL!D22+PL!D11</f>
        <v>0</v>
      </c>
      <c r="D5" s="26">
        <f>PL!E26+PL!E23-PL!E22+PL!E11</f>
        <v>0</v>
      </c>
      <c r="E5" s="26">
        <f>PL!F26+PL!F23-PL!F22+PL!F11</f>
        <v>0</v>
      </c>
      <c r="F5" s="26">
        <f>PL!G26+PL!G23-PL!G22+PL!G11</f>
        <v>0</v>
      </c>
      <c r="G5" s="26">
        <f>PL!H26+PL!H23-PL!H22+PL!H11</f>
        <v>0</v>
      </c>
      <c r="H5" s="26">
        <f>PL!I26+PL!I23-PL!I22+PL!I11</f>
        <v>0</v>
      </c>
      <c r="I5" s="26">
        <f>PL!J26+PL!J23-PL!J22+PL!J11</f>
        <v>0</v>
      </c>
      <c r="J5" s="26">
        <f>PL!K26+PL!K23-PL!K22+PL!K11</f>
        <v>0</v>
      </c>
      <c r="K5" s="26">
        <f>PL!L26+PL!L23-PL!L22+PL!L11</f>
        <v>0</v>
      </c>
      <c r="L5" s="26">
        <f>PL!M26+PL!M23-PL!M22+PL!M11</f>
        <v>0</v>
      </c>
      <c r="M5" s="26">
        <f>PL!N26+PL!N23-PL!N22+PL!N11</f>
        <v>0</v>
      </c>
      <c r="N5" s="26">
        <f>PL!O26+PL!O23-PL!O22+PL!O11</f>
        <v>0</v>
      </c>
      <c r="O5" s="26">
        <f>PL!P26+PL!P23-PL!P22+PL!P11</f>
        <v>0</v>
      </c>
      <c r="P5" s="26">
        <f>PL!Q26+PL!Q23-PL!Q22+PL!Q11</f>
        <v>0</v>
      </c>
      <c r="Q5" s="26">
        <f>PL!R26+PL!R23-PL!R22+PL!R11</f>
        <v>0</v>
      </c>
      <c r="R5" s="26">
        <f>PL!S26+PL!S23-PL!S22+PL!S11</f>
        <v>0</v>
      </c>
      <c r="S5" s="26">
        <f>PL!T26+PL!T23-PL!T22+PL!T11</f>
        <v>0</v>
      </c>
      <c r="T5" s="26">
        <f>PL!U26+PL!U23-PL!U22+PL!U11</f>
        <v>0</v>
      </c>
      <c r="U5" s="26">
        <f>PL!V26+PL!V23-PL!V22+PL!V11</f>
        <v>0</v>
      </c>
      <c r="V5" s="26">
        <f>PL!W26+PL!W23-PL!W22+PL!W11</f>
        <v>0</v>
      </c>
      <c r="W5" s="26">
        <f>PL!X26+PL!X23-PL!X22+PL!X11</f>
        <v>0</v>
      </c>
      <c r="X5" s="26">
        <f>PL!Y26+PL!Y23-PL!Y22+PL!Y11</f>
        <v>0</v>
      </c>
      <c r="Y5" s="26">
        <f>PL!Z26+PL!Z23-PL!Z22+PL!Z11</f>
        <v>0</v>
      </c>
    </row>
    <row r="6" spans="1:55" x14ac:dyDescent="0.25">
      <c r="A6" s="2" t="s">
        <v>23</v>
      </c>
      <c r="B6" s="26">
        <f>-PL!C27</f>
        <v>0</v>
      </c>
      <c r="C6" s="26">
        <f>-PL!D27</f>
        <v>0</v>
      </c>
      <c r="D6" s="26">
        <f>-PL!E27</f>
        <v>0</v>
      </c>
      <c r="E6" s="26">
        <f>-PL!F27</f>
        <v>0</v>
      </c>
      <c r="F6" s="26">
        <f>-PL!G27</f>
        <v>0</v>
      </c>
      <c r="G6" s="26">
        <f>-PL!H27</f>
        <v>0</v>
      </c>
      <c r="H6" s="26">
        <f>-PL!I27</f>
        <v>0</v>
      </c>
      <c r="I6" s="26">
        <f>-PL!J27</f>
        <v>0</v>
      </c>
      <c r="J6" s="26">
        <f>-PL!K27</f>
        <v>0</v>
      </c>
      <c r="K6" s="26">
        <f>-PL!L27</f>
        <v>0</v>
      </c>
      <c r="L6" s="26">
        <f>-PL!M27</f>
        <v>0</v>
      </c>
      <c r="M6" s="26">
        <f>-PL!N27</f>
        <v>0</v>
      </c>
      <c r="N6" s="26">
        <f>-PL!O27</f>
        <v>0</v>
      </c>
      <c r="O6" s="26">
        <f>-PL!P27</f>
        <v>0</v>
      </c>
      <c r="P6" s="26">
        <f>-PL!Q27</f>
        <v>0</v>
      </c>
      <c r="Q6" s="26">
        <f>-PL!R27</f>
        <v>0</v>
      </c>
      <c r="R6" s="26">
        <f>-PL!S27</f>
        <v>0</v>
      </c>
      <c r="S6" s="26">
        <f>-PL!T27</f>
        <v>0</v>
      </c>
      <c r="T6" s="26">
        <f>-PL!U27</f>
        <v>0</v>
      </c>
      <c r="U6" s="26">
        <f>-PL!V27</f>
        <v>0</v>
      </c>
      <c r="V6" s="26">
        <f>-PL!W27</f>
        <v>0</v>
      </c>
      <c r="W6" s="26">
        <f>-PL!X27</f>
        <v>0</v>
      </c>
      <c r="X6" s="26">
        <f>-PL!Y27</f>
        <v>0</v>
      </c>
      <c r="Y6" s="26">
        <f>-PL!Z27</f>
        <v>0</v>
      </c>
    </row>
    <row r="7" spans="1:55" x14ac:dyDescent="0.25">
      <c r="A7" s="2" t="s">
        <v>76</v>
      </c>
      <c r="B7" s="26">
        <f>'Оборотный капитал'!C22</f>
        <v>0</v>
      </c>
      <c r="C7" s="26">
        <f>'Оборотный капитал'!D22</f>
        <v>0</v>
      </c>
      <c r="D7" s="26">
        <f>'Оборотный капитал'!E22</f>
        <v>0</v>
      </c>
      <c r="E7" s="26">
        <f>'Оборотный капитал'!F22</f>
        <v>0</v>
      </c>
      <c r="F7" s="26">
        <f>'Оборотный капитал'!G22</f>
        <v>0</v>
      </c>
      <c r="G7" s="26">
        <f>'Оборотный капитал'!H22</f>
        <v>0</v>
      </c>
      <c r="H7" s="26">
        <f>'Оборотный капитал'!I22</f>
        <v>0</v>
      </c>
      <c r="I7" s="26">
        <f>'Оборотный капитал'!J22</f>
        <v>0</v>
      </c>
      <c r="J7" s="26">
        <f>'Оборотный капитал'!K22</f>
        <v>0</v>
      </c>
      <c r="K7" s="26">
        <f>'Оборотный капитал'!L22</f>
        <v>0</v>
      </c>
      <c r="L7" s="26">
        <f>'Оборотный капитал'!M22</f>
        <v>0</v>
      </c>
      <c r="M7" s="26">
        <f>'Оборотный капитал'!N22</f>
        <v>0</v>
      </c>
      <c r="N7" s="26">
        <f>'Оборотный капитал'!O22</f>
        <v>0</v>
      </c>
      <c r="O7" s="26">
        <f>'Оборотный капитал'!P22</f>
        <v>0</v>
      </c>
      <c r="P7" s="26">
        <f>'Оборотный капитал'!Q22</f>
        <v>0</v>
      </c>
      <c r="Q7" s="26">
        <f>'Оборотный капитал'!R22</f>
        <v>0</v>
      </c>
      <c r="R7" s="26">
        <f>'Оборотный капитал'!S22</f>
        <v>0</v>
      </c>
      <c r="S7" s="26">
        <f>'Оборотный капитал'!T22</f>
        <v>0</v>
      </c>
      <c r="T7" s="26">
        <f>'Оборотный капитал'!U22</f>
        <v>0</v>
      </c>
      <c r="U7" s="26">
        <f>'Оборотный капитал'!V22</f>
        <v>0</v>
      </c>
      <c r="V7" s="26">
        <f>'Оборотный капитал'!W22</f>
        <v>0</v>
      </c>
      <c r="W7" s="26">
        <f>'Оборотный капитал'!X22</f>
        <v>0</v>
      </c>
      <c r="X7" s="26">
        <f>'Оборотный капитал'!Y22</f>
        <v>0</v>
      </c>
      <c r="Y7" s="26">
        <f>'Оборотный капитал'!Z22</f>
        <v>0</v>
      </c>
    </row>
    <row r="8" spans="1:55" x14ac:dyDescent="0.25">
      <c r="A8" s="2" t="s">
        <v>77</v>
      </c>
      <c r="B8" s="26">
        <f>Налоги!C20</f>
        <v>0</v>
      </c>
      <c r="C8" s="26">
        <f>Налоги!D20</f>
        <v>0</v>
      </c>
      <c r="D8" s="26">
        <f>Налоги!E20</f>
        <v>0</v>
      </c>
      <c r="E8" s="26">
        <f>Налоги!F20</f>
        <v>0</v>
      </c>
      <c r="F8" s="26">
        <f>Налоги!G20</f>
        <v>0</v>
      </c>
      <c r="G8" s="26">
        <f>Налоги!H20</f>
        <v>0</v>
      </c>
      <c r="H8" s="26">
        <f>Налоги!I20</f>
        <v>0</v>
      </c>
      <c r="I8" s="26">
        <f>Налоги!J20</f>
        <v>0</v>
      </c>
      <c r="J8" s="26">
        <f>Налоги!K20</f>
        <v>0</v>
      </c>
      <c r="K8" s="26">
        <f>Налоги!L20</f>
        <v>0</v>
      </c>
      <c r="L8" s="26">
        <f>Налоги!M20</f>
        <v>0</v>
      </c>
      <c r="M8" s="26">
        <f>Налоги!N20</f>
        <v>0</v>
      </c>
      <c r="N8" s="26">
        <f>Налоги!O20</f>
        <v>0</v>
      </c>
      <c r="O8" s="26">
        <f>Налоги!P20</f>
        <v>0</v>
      </c>
      <c r="P8" s="26">
        <f>Налоги!Q20</f>
        <v>0</v>
      </c>
      <c r="Q8" s="26">
        <f>Налоги!R20</f>
        <v>0</v>
      </c>
      <c r="R8" s="26">
        <f>Налоги!S20</f>
        <v>0</v>
      </c>
      <c r="S8" s="26">
        <f>Налоги!T20</f>
        <v>0</v>
      </c>
      <c r="T8" s="26">
        <f>Налоги!U20</f>
        <v>0</v>
      </c>
      <c r="U8" s="26">
        <f>Налоги!V20</f>
        <v>0</v>
      </c>
      <c r="V8" s="26">
        <f>Налоги!W20</f>
        <v>0</v>
      </c>
      <c r="W8" s="26">
        <f>Налоги!X20</f>
        <v>0</v>
      </c>
      <c r="X8" s="26">
        <f>Налоги!Y20</f>
        <v>0</v>
      </c>
      <c r="Y8" s="26">
        <f>Налоги!Z20</f>
        <v>0</v>
      </c>
    </row>
    <row r="9" spans="1:55" x14ac:dyDescent="0.25">
      <c r="A9" s="2" t="s">
        <v>78</v>
      </c>
      <c r="B9" s="26">
        <f>-Налоги!C25</f>
        <v>0</v>
      </c>
      <c r="C9" s="26">
        <f>-Налоги!D25</f>
        <v>0</v>
      </c>
      <c r="D9" s="26">
        <f>-Налоги!E25</f>
        <v>0</v>
      </c>
      <c r="E9" s="26">
        <f>-Налоги!F25</f>
        <v>0</v>
      </c>
      <c r="F9" s="26">
        <f>-Налоги!G25</f>
        <v>0</v>
      </c>
      <c r="G9" s="26">
        <f>-Налоги!H25</f>
        <v>0</v>
      </c>
      <c r="H9" s="26">
        <f>-Налоги!I25</f>
        <v>0</v>
      </c>
      <c r="I9" s="26">
        <f>-Налоги!J25</f>
        <v>0</v>
      </c>
      <c r="J9" s="26">
        <f>-Налоги!K25</f>
        <v>0</v>
      </c>
      <c r="K9" s="26">
        <f>-Налоги!L25</f>
        <v>0</v>
      </c>
      <c r="L9" s="26">
        <f>-Налоги!M25</f>
        <v>0</v>
      </c>
      <c r="M9" s="26">
        <f>-Налоги!N25</f>
        <v>0</v>
      </c>
      <c r="N9" s="26">
        <f>-Налоги!O25</f>
        <v>0</v>
      </c>
      <c r="O9" s="26">
        <f>-Налоги!P25</f>
        <v>0</v>
      </c>
      <c r="P9" s="26">
        <f>-Налоги!Q25</f>
        <v>0</v>
      </c>
      <c r="Q9" s="26">
        <f>-Налоги!R25</f>
        <v>0</v>
      </c>
      <c r="R9" s="26">
        <f>-Налоги!S25</f>
        <v>0</v>
      </c>
      <c r="S9" s="26">
        <f>-Налоги!T25</f>
        <v>0</v>
      </c>
      <c r="T9" s="26">
        <f>-Налоги!U25</f>
        <v>0</v>
      </c>
      <c r="U9" s="26">
        <f>-Налоги!V25</f>
        <v>0</v>
      </c>
      <c r="V9" s="26">
        <f>-Налоги!W25</f>
        <v>0</v>
      </c>
      <c r="W9" s="26">
        <f>-Налоги!X25</f>
        <v>0</v>
      </c>
      <c r="X9" s="26">
        <f>-Налоги!Y25</f>
        <v>0</v>
      </c>
      <c r="Y9" s="26">
        <f>-Налоги!Z25</f>
        <v>0</v>
      </c>
    </row>
    <row r="10" spans="1:55" x14ac:dyDescent="0.25">
      <c r="A10" s="2" t="s">
        <v>79</v>
      </c>
      <c r="B10" s="26">
        <f>-Налоги!C32</f>
        <v>0</v>
      </c>
      <c r="C10" s="26">
        <f>-Налоги!D32</f>
        <v>0</v>
      </c>
      <c r="D10" s="26">
        <f>-Налоги!E32</f>
        <v>0</v>
      </c>
      <c r="E10" s="26">
        <f>-Налоги!F32</f>
        <v>0</v>
      </c>
      <c r="F10" s="26">
        <f>-Налоги!G32</f>
        <v>0</v>
      </c>
      <c r="G10" s="26">
        <f>-Налоги!H32</f>
        <v>0</v>
      </c>
      <c r="H10" s="26">
        <f>-Налоги!I32</f>
        <v>0</v>
      </c>
      <c r="I10" s="26">
        <f>-Налоги!J32</f>
        <v>0</v>
      </c>
      <c r="J10" s="26">
        <f>-Налоги!K32</f>
        <v>0</v>
      </c>
      <c r="K10" s="26">
        <f>-Налоги!L32</f>
        <v>0</v>
      </c>
      <c r="L10" s="26">
        <f>-Налоги!M32</f>
        <v>0</v>
      </c>
      <c r="M10" s="26">
        <f>-Налоги!N32</f>
        <v>0</v>
      </c>
      <c r="N10" s="26">
        <f>-Налоги!O32</f>
        <v>0</v>
      </c>
      <c r="O10" s="26">
        <f>-Налоги!P32</f>
        <v>0</v>
      </c>
      <c r="P10" s="26">
        <f>-Налоги!Q32</f>
        <v>0</v>
      </c>
      <c r="Q10" s="26">
        <f>-Налоги!R32</f>
        <v>0</v>
      </c>
      <c r="R10" s="26">
        <f>-Налоги!S32</f>
        <v>0</v>
      </c>
      <c r="S10" s="26">
        <f>-Налоги!T32</f>
        <v>0</v>
      </c>
      <c r="T10" s="26">
        <f>-Налоги!U32</f>
        <v>0</v>
      </c>
      <c r="U10" s="26">
        <f>-Налоги!V32</f>
        <v>0</v>
      </c>
      <c r="V10" s="26">
        <f>-Налоги!W32</f>
        <v>0</v>
      </c>
      <c r="W10" s="26">
        <f>-Налоги!X32</f>
        <v>0</v>
      </c>
      <c r="X10" s="26">
        <f>-Налоги!Y32</f>
        <v>0</v>
      </c>
      <c r="Y10" s="26">
        <f>-Налоги!Z32</f>
        <v>0</v>
      </c>
    </row>
    <row r="11" spans="1:55" x14ac:dyDescent="0.25">
      <c r="A11" s="17" t="s">
        <v>80</v>
      </c>
      <c r="B11" s="25">
        <f t="shared" ref="B11:Q11" si="0">SUM(B5:B10)</f>
        <v>0</v>
      </c>
      <c r="C11" s="25">
        <f t="shared" si="0"/>
        <v>0</v>
      </c>
      <c r="D11" s="25">
        <f t="shared" si="0"/>
        <v>0</v>
      </c>
      <c r="E11" s="25">
        <f t="shared" si="0"/>
        <v>0</v>
      </c>
      <c r="F11" s="25">
        <f t="shared" si="0"/>
        <v>0</v>
      </c>
      <c r="G11" s="25">
        <f t="shared" si="0"/>
        <v>0</v>
      </c>
      <c r="H11" s="25">
        <f t="shared" si="0"/>
        <v>0</v>
      </c>
      <c r="I11" s="25">
        <f t="shared" si="0"/>
        <v>0</v>
      </c>
      <c r="J11" s="25">
        <f t="shared" si="0"/>
        <v>0</v>
      </c>
      <c r="K11" s="25">
        <f t="shared" si="0"/>
        <v>0</v>
      </c>
      <c r="L11" s="25">
        <f t="shared" si="0"/>
        <v>0</v>
      </c>
      <c r="M11" s="25">
        <f t="shared" si="0"/>
        <v>0</v>
      </c>
      <c r="N11" s="25">
        <f t="shared" si="0"/>
        <v>0</v>
      </c>
      <c r="O11" s="25">
        <f t="shared" si="0"/>
        <v>0</v>
      </c>
      <c r="P11" s="25">
        <f t="shared" si="0"/>
        <v>0</v>
      </c>
      <c r="Q11" s="25">
        <f t="shared" si="0"/>
        <v>0</v>
      </c>
      <c r="R11" s="25">
        <f t="shared" ref="R11:U11" si="1">SUM(R5:R10)</f>
        <v>0</v>
      </c>
      <c r="S11" s="25">
        <f t="shared" si="1"/>
        <v>0</v>
      </c>
      <c r="T11" s="25">
        <f t="shared" si="1"/>
        <v>0</v>
      </c>
      <c r="U11" s="25">
        <f t="shared" si="1"/>
        <v>0</v>
      </c>
      <c r="V11" s="25">
        <f t="shared" ref="V11:Y11" si="2">SUM(V5:V10)</f>
        <v>0</v>
      </c>
      <c r="W11" s="25">
        <f t="shared" si="2"/>
        <v>0</v>
      </c>
      <c r="X11" s="25">
        <f t="shared" si="2"/>
        <v>0</v>
      </c>
      <c r="Y11" s="25">
        <f t="shared" si="2"/>
        <v>0</v>
      </c>
    </row>
    <row r="12" spans="1:55" x14ac:dyDescent="0.25">
      <c r="A12" s="17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</row>
    <row r="13" spans="1:55" x14ac:dyDescent="0.25">
      <c r="A13" s="24" t="s">
        <v>81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55" x14ac:dyDescent="0.25">
      <c r="A14" s="2" t="s">
        <v>82</v>
      </c>
      <c r="B14" s="26">
        <f>-'Кап затраты и амортизация'!B9</f>
        <v>0</v>
      </c>
      <c r="C14" s="26">
        <f>-'Кап затраты и амортизация'!C9</f>
        <v>0</v>
      </c>
      <c r="D14" s="26">
        <f>-'Кап затраты и амортизация'!D9</f>
        <v>0</v>
      </c>
      <c r="E14" s="26">
        <f>-'Кап затраты и амортизация'!E9</f>
        <v>0</v>
      </c>
      <c r="F14" s="26">
        <f>-'Кап затраты и амортизация'!F9</f>
        <v>0</v>
      </c>
      <c r="G14" s="26">
        <f>-'Кап затраты и амортизация'!G9</f>
        <v>0</v>
      </c>
      <c r="H14" s="26">
        <f>-'Кап затраты и амортизация'!H9</f>
        <v>0</v>
      </c>
      <c r="I14" s="26">
        <f>-'Кап затраты и амортизация'!I9</f>
        <v>0</v>
      </c>
      <c r="J14" s="26">
        <f>-'Кап затраты и амортизация'!J9</f>
        <v>0</v>
      </c>
      <c r="K14" s="26">
        <f>-'Кап затраты и амортизация'!K9</f>
        <v>0</v>
      </c>
      <c r="L14" s="26">
        <f>-'Кап затраты и амортизация'!L9</f>
        <v>0</v>
      </c>
      <c r="M14" s="26">
        <f>-'Кап затраты и амортизация'!M9</f>
        <v>0</v>
      </c>
      <c r="N14" s="26">
        <f>-'Кап затраты и амортизация'!N9</f>
        <v>0</v>
      </c>
      <c r="O14" s="26">
        <f>-'Кап затраты и амортизация'!O9</f>
        <v>0</v>
      </c>
      <c r="P14" s="26">
        <f>-'Кап затраты и амортизация'!P9</f>
        <v>0</v>
      </c>
      <c r="Q14" s="26">
        <f>-'Кап затраты и амортизация'!Q9</f>
        <v>0</v>
      </c>
      <c r="R14" s="26">
        <f>-'Кап затраты и амортизация'!R9</f>
        <v>0</v>
      </c>
      <c r="S14" s="26">
        <f>-'Кап затраты и амортизация'!S9</f>
        <v>0</v>
      </c>
      <c r="T14" s="26">
        <f>-'Кап затраты и амортизация'!T9</f>
        <v>0</v>
      </c>
      <c r="U14" s="26">
        <f>-'Кап затраты и амортизация'!U9</f>
        <v>0</v>
      </c>
      <c r="V14" s="26">
        <f>-'Кап затраты и амортизация'!V9</f>
        <v>0</v>
      </c>
      <c r="W14" s="26">
        <f>-'Кап затраты и амортизация'!W9</f>
        <v>0</v>
      </c>
      <c r="X14" s="26">
        <f>-'Кап затраты и амортизация'!X9</f>
        <v>0</v>
      </c>
      <c r="Y14" s="26">
        <f>-'Кап затраты и амортизация'!Y9</f>
        <v>0</v>
      </c>
    </row>
    <row r="15" spans="1:55" x14ac:dyDescent="0.25">
      <c r="A15" s="2" t="s">
        <v>285</v>
      </c>
      <c r="B15" s="26">
        <f>'Кап затраты и амортизация'!B18+'Кап затраты и амортизация'!B27-'Кап затраты и амортизация'!B26</f>
        <v>0</v>
      </c>
      <c r="C15" s="26">
        <f>'Кап затраты и амортизация'!C18+'Кап затраты и амортизация'!C27-'Кап затраты и амортизация'!C26</f>
        <v>0</v>
      </c>
      <c r="D15" s="26">
        <f>'Кап затраты и амортизация'!D18+'Кап затраты и амортизация'!D27-'Кап затраты и амортизация'!D26</f>
        <v>0</v>
      </c>
      <c r="E15" s="26">
        <f>'Кап затраты и амортизация'!E18+'Кап затраты и амортизация'!E27-'Кап затраты и амортизация'!E26</f>
        <v>0</v>
      </c>
      <c r="F15" s="26">
        <f>'Кап затраты и амортизация'!F18+'Кап затраты и амортизация'!F27-'Кап затраты и амортизация'!F26</f>
        <v>0</v>
      </c>
      <c r="G15" s="26">
        <f>'Кап затраты и амортизация'!G18+'Кап затраты и амортизация'!G27-'Кап затраты и амортизация'!G26</f>
        <v>0</v>
      </c>
      <c r="H15" s="26">
        <f>'Кап затраты и амортизация'!H18+'Кап затраты и амортизация'!H27-'Кап затраты и амортизация'!H26</f>
        <v>0</v>
      </c>
      <c r="I15" s="26">
        <f>'Кап затраты и амортизация'!I18+'Кап затраты и амортизация'!I27-'Кап затраты и амортизация'!I26</f>
        <v>0</v>
      </c>
      <c r="J15" s="26">
        <f>'Кап затраты и амортизация'!J18+'Кап затраты и амортизация'!J27-'Кап затраты и амортизация'!J26</f>
        <v>0</v>
      </c>
      <c r="K15" s="26">
        <f>'Кап затраты и амортизация'!K18+'Кап затраты и амортизация'!K27-'Кап затраты и амортизация'!K26</f>
        <v>0</v>
      </c>
      <c r="L15" s="26">
        <f>'Кап затраты и амортизация'!L18+'Кап затраты и амортизация'!L27-'Кап затраты и амортизация'!L26</f>
        <v>0</v>
      </c>
      <c r="M15" s="26">
        <f>'Кап затраты и амортизация'!M18+'Кап затраты и амортизация'!M27-'Кап затраты и амортизация'!M26</f>
        <v>0</v>
      </c>
      <c r="N15" s="26">
        <f>'Кап затраты и амортизация'!N18+'Кап затраты и амортизация'!N27-'Кап затраты и амортизация'!N26</f>
        <v>0</v>
      </c>
      <c r="O15" s="26">
        <f>'Кап затраты и амортизация'!O18+'Кап затраты и амортизация'!O27-'Кап затраты и амортизация'!O26</f>
        <v>0</v>
      </c>
      <c r="P15" s="26">
        <f>'Кап затраты и амортизация'!P18+'Кап затраты и амортизация'!P27-'Кап затраты и амортизация'!P26</f>
        <v>0</v>
      </c>
      <c r="Q15" s="26">
        <f>'Кап затраты и амортизация'!Q18+'Кап затраты и амортизация'!Q27-'Кап затраты и амортизация'!Q26</f>
        <v>0</v>
      </c>
      <c r="R15" s="26">
        <f>'Кап затраты и амортизация'!R18+'Кап затраты и амортизация'!R27-'Кап затраты и амортизация'!R26</f>
        <v>0</v>
      </c>
      <c r="S15" s="26">
        <f>'Кап затраты и амортизация'!S18+'Кап затраты и амортизация'!S27-'Кап затраты и амортизация'!S26</f>
        <v>0</v>
      </c>
      <c r="T15" s="26">
        <f>'Кап затраты и амортизация'!T18+'Кап затраты и амортизация'!T27-'Кап затраты и амортизация'!T26</f>
        <v>0</v>
      </c>
      <c r="U15" s="26">
        <f>'Кап затраты и амортизация'!U18+'Кап затраты и амортизация'!U27-'Кап затраты и амортизация'!U26</f>
        <v>0</v>
      </c>
      <c r="V15" s="26">
        <f>'Кап затраты и амортизация'!V18+'Кап затраты и амортизация'!V27-'Кап затраты и амортизация'!V26</f>
        <v>0</v>
      </c>
      <c r="W15" s="26">
        <f>'Кап затраты и амортизация'!W18+'Кап затраты и амортизация'!W27-'Кап затраты и амортизация'!W26</f>
        <v>0</v>
      </c>
      <c r="X15" s="26">
        <f>'Кап затраты и амортизация'!X18+'Кап затраты и амортизация'!X27-'Кап затраты и амортизация'!X26</f>
        <v>0</v>
      </c>
      <c r="Y15" s="26">
        <f>'Кап затраты и амортизация'!Y18+'Кап затраты и амортизация'!Y27-'Кап затраты и амортизация'!Y26</f>
        <v>0</v>
      </c>
    </row>
    <row r="16" spans="1:55" s="3" customFormat="1" x14ac:dyDescent="0.25">
      <c r="A16" s="17" t="s">
        <v>83</v>
      </c>
      <c r="B16" s="25">
        <f t="shared" ref="B16:U16" si="3">SUM(B14:B15)</f>
        <v>0</v>
      </c>
      <c r="C16" s="25">
        <f t="shared" si="3"/>
        <v>0</v>
      </c>
      <c r="D16" s="25">
        <f t="shared" si="3"/>
        <v>0</v>
      </c>
      <c r="E16" s="25">
        <f t="shared" si="3"/>
        <v>0</v>
      </c>
      <c r="F16" s="25">
        <f t="shared" si="3"/>
        <v>0</v>
      </c>
      <c r="G16" s="25">
        <f t="shared" si="3"/>
        <v>0</v>
      </c>
      <c r="H16" s="25">
        <f t="shared" si="3"/>
        <v>0</v>
      </c>
      <c r="I16" s="25">
        <f t="shared" si="3"/>
        <v>0</v>
      </c>
      <c r="J16" s="25">
        <f t="shared" si="3"/>
        <v>0</v>
      </c>
      <c r="K16" s="25">
        <f t="shared" si="3"/>
        <v>0</v>
      </c>
      <c r="L16" s="25">
        <f t="shared" si="3"/>
        <v>0</v>
      </c>
      <c r="M16" s="25">
        <f t="shared" si="3"/>
        <v>0</v>
      </c>
      <c r="N16" s="25">
        <f t="shared" si="3"/>
        <v>0</v>
      </c>
      <c r="O16" s="25">
        <f t="shared" si="3"/>
        <v>0</v>
      </c>
      <c r="P16" s="25">
        <f t="shared" si="3"/>
        <v>0</v>
      </c>
      <c r="Q16" s="25">
        <f t="shared" si="3"/>
        <v>0</v>
      </c>
      <c r="R16" s="25">
        <f t="shared" si="3"/>
        <v>0</v>
      </c>
      <c r="S16" s="25">
        <f t="shared" si="3"/>
        <v>0</v>
      </c>
      <c r="T16" s="25">
        <f t="shared" si="3"/>
        <v>0</v>
      </c>
      <c r="U16" s="25">
        <f t="shared" si="3"/>
        <v>0</v>
      </c>
      <c r="V16" s="25">
        <f t="shared" ref="V16:Y16" si="4">SUM(V14:V15)</f>
        <v>0</v>
      </c>
      <c r="W16" s="25">
        <f t="shared" si="4"/>
        <v>0</v>
      </c>
      <c r="X16" s="25">
        <f t="shared" si="4"/>
        <v>0</v>
      </c>
      <c r="Y16" s="25">
        <f t="shared" si="4"/>
        <v>0</v>
      </c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  <c r="AT16" s="168"/>
      <c r="AU16" s="168"/>
      <c r="AV16" s="168"/>
      <c r="AW16" s="168"/>
      <c r="AX16" s="168"/>
      <c r="AY16" s="168"/>
      <c r="AZ16" s="168"/>
      <c r="BA16" s="168"/>
      <c r="BB16" s="168"/>
      <c r="BC16" s="168"/>
    </row>
    <row r="17" spans="1:55" x14ac:dyDescent="0.25">
      <c r="A17" s="2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</row>
    <row r="18" spans="1:55" s="43" customFormat="1" x14ac:dyDescent="0.25">
      <c r="A18" s="66" t="s">
        <v>84</v>
      </c>
      <c r="B18" s="67">
        <f t="shared" ref="B18:Q18" si="5">B11+B16</f>
        <v>0</v>
      </c>
      <c r="C18" s="67">
        <f t="shared" si="5"/>
        <v>0</v>
      </c>
      <c r="D18" s="67">
        <f t="shared" si="5"/>
        <v>0</v>
      </c>
      <c r="E18" s="67">
        <f t="shared" si="5"/>
        <v>0</v>
      </c>
      <c r="F18" s="67">
        <f t="shared" si="5"/>
        <v>0</v>
      </c>
      <c r="G18" s="67">
        <f t="shared" si="5"/>
        <v>0</v>
      </c>
      <c r="H18" s="67">
        <f t="shared" si="5"/>
        <v>0</v>
      </c>
      <c r="I18" s="67">
        <f t="shared" si="5"/>
        <v>0</v>
      </c>
      <c r="J18" s="67">
        <f t="shared" si="5"/>
        <v>0</v>
      </c>
      <c r="K18" s="67">
        <f t="shared" si="5"/>
        <v>0</v>
      </c>
      <c r="L18" s="67">
        <f t="shared" si="5"/>
        <v>0</v>
      </c>
      <c r="M18" s="67">
        <f t="shared" si="5"/>
        <v>0</v>
      </c>
      <c r="N18" s="67">
        <f t="shared" si="5"/>
        <v>0</v>
      </c>
      <c r="O18" s="67">
        <f t="shared" si="5"/>
        <v>0</v>
      </c>
      <c r="P18" s="67">
        <f t="shared" si="5"/>
        <v>0</v>
      </c>
      <c r="Q18" s="67">
        <f t="shared" si="5"/>
        <v>0</v>
      </c>
      <c r="R18" s="67">
        <f t="shared" ref="R18:U18" si="6">R11+R16</f>
        <v>0</v>
      </c>
      <c r="S18" s="67">
        <f t="shared" si="6"/>
        <v>0</v>
      </c>
      <c r="T18" s="67">
        <f t="shared" si="6"/>
        <v>0</v>
      </c>
      <c r="U18" s="67">
        <f t="shared" si="6"/>
        <v>0</v>
      </c>
      <c r="V18" s="67">
        <f t="shared" ref="V18:Y18" si="7">V11+V16</f>
        <v>0</v>
      </c>
      <c r="W18" s="67">
        <f t="shared" si="7"/>
        <v>0</v>
      </c>
      <c r="X18" s="67">
        <f t="shared" si="7"/>
        <v>0</v>
      </c>
      <c r="Y18" s="67">
        <f t="shared" si="7"/>
        <v>0</v>
      </c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  <c r="AT18" s="168"/>
      <c r="AU18" s="168"/>
      <c r="AV18" s="168"/>
      <c r="AW18" s="168"/>
      <c r="AX18" s="168"/>
      <c r="AY18" s="168"/>
      <c r="AZ18" s="168"/>
      <c r="BA18" s="168"/>
      <c r="BB18" s="168"/>
      <c r="BC18" s="168"/>
    </row>
    <row r="19" spans="1:5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55" x14ac:dyDescent="0.25">
      <c r="A20" s="24" t="s">
        <v>85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55" x14ac:dyDescent="0.25">
      <c r="A21" s="2" t="s">
        <v>121</v>
      </c>
      <c r="B21" s="26">
        <f>'Заемные средства'!C37</f>
        <v>0</v>
      </c>
      <c r="C21" s="26">
        <f>'Заемные средства'!D37</f>
        <v>0</v>
      </c>
      <c r="D21" s="26">
        <f>'Заемные средства'!E37</f>
        <v>0</v>
      </c>
      <c r="E21" s="26">
        <f>'Заемные средства'!F37</f>
        <v>0</v>
      </c>
      <c r="F21" s="26">
        <f>'Заемные средства'!G37</f>
        <v>0</v>
      </c>
      <c r="G21" s="26">
        <f>'Заемные средства'!H37</f>
        <v>0</v>
      </c>
      <c r="H21" s="26">
        <f>'Заемные средства'!I37</f>
        <v>0</v>
      </c>
      <c r="I21" s="26">
        <f>'Заемные средства'!J37</f>
        <v>0</v>
      </c>
      <c r="J21" s="26">
        <f>'Заемные средства'!K37</f>
        <v>0</v>
      </c>
      <c r="K21" s="26">
        <f>'Заемные средства'!L37</f>
        <v>0</v>
      </c>
      <c r="L21" s="26">
        <f>'Заемные средства'!M37</f>
        <v>0</v>
      </c>
      <c r="M21" s="26">
        <f>'Заемные средства'!N37</f>
        <v>0</v>
      </c>
      <c r="N21" s="26">
        <f>'Заемные средства'!O37</f>
        <v>0</v>
      </c>
      <c r="O21" s="26">
        <f>'Заемные средства'!P37</f>
        <v>0</v>
      </c>
      <c r="P21" s="26">
        <f>'Заемные средства'!Q37</f>
        <v>0</v>
      </c>
      <c r="Q21" s="26">
        <f>'Заемные средства'!R37</f>
        <v>0</v>
      </c>
      <c r="R21" s="26">
        <f>'Заемные средства'!S37</f>
        <v>0</v>
      </c>
      <c r="S21" s="26">
        <f>'Заемные средства'!T37</f>
        <v>0</v>
      </c>
      <c r="T21" s="26">
        <f>'Заемные средства'!U37</f>
        <v>0</v>
      </c>
      <c r="U21" s="26">
        <f>'Заемные средства'!V37</f>
        <v>0</v>
      </c>
      <c r="V21" s="26">
        <f>'Заемные средства'!W37</f>
        <v>0</v>
      </c>
      <c r="W21" s="26">
        <f>'Заемные средства'!X37</f>
        <v>0</v>
      </c>
      <c r="X21" s="26">
        <f>'Заемные средства'!Y37</f>
        <v>0</v>
      </c>
      <c r="Y21" s="26">
        <f>'Заемные средства'!Z37</f>
        <v>0</v>
      </c>
    </row>
    <row r="22" spans="1:55" s="43" customFormat="1" x14ac:dyDescent="0.25">
      <c r="A22" s="66" t="s">
        <v>122</v>
      </c>
      <c r="B22" s="67">
        <f>'Заемные средства'!C38</f>
        <v>0</v>
      </c>
      <c r="C22" s="67">
        <f>'Заемные средства'!D38</f>
        <v>0</v>
      </c>
      <c r="D22" s="67">
        <f>'Заемные средства'!E38</f>
        <v>0</v>
      </c>
      <c r="E22" s="67">
        <f>'Заемные средства'!F38</f>
        <v>0</v>
      </c>
      <c r="F22" s="67">
        <f>'Заемные средства'!G38</f>
        <v>0</v>
      </c>
      <c r="G22" s="67">
        <f>'Заемные средства'!H38</f>
        <v>0</v>
      </c>
      <c r="H22" s="67">
        <f>'Заемные средства'!I38</f>
        <v>0</v>
      </c>
      <c r="I22" s="67">
        <f>'Заемные средства'!J38</f>
        <v>0</v>
      </c>
      <c r="J22" s="67">
        <f>'Заемные средства'!K38</f>
        <v>0</v>
      </c>
      <c r="K22" s="67">
        <f>'Заемные средства'!L38</f>
        <v>0</v>
      </c>
      <c r="L22" s="67">
        <f>'Заемные средства'!M38</f>
        <v>0</v>
      </c>
      <c r="M22" s="67">
        <f>'Заемные средства'!N38</f>
        <v>0</v>
      </c>
      <c r="N22" s="67">
        <f>'Заемные средства'!O38</f>
        <v>0</v>
      </c>
      <c r="O22" s="67">
        <f>'Заемные средства'!P38</f>
        <v>0</v>
      </c>
      <c r="P22" s="67">
        <f>'Заемные средства'!Q38</f>
        <v>0</v>
      </c>
      <c r="Q22" s="67">
        <f>'Заемные средства'!R38</f>
        <v>0</v>
      </c>
      <c r="R22" s="67">
        <f>'Заемные средства'!S38</f>
        <v>0</v>
      </c>
      <c r="S22" s="67">
        <f>'Заемные средства'!T38</f>
        <v>0</v>
      </c>
      <c r="T22" s="67">
        <f>'Заемные средства'!U38</f>
        <v>0</v>
      </c>
      <c r="U22" s="67">
        <f>'Заемные средства'!V38</f>
        <v>0</v>
      </c>
      <c r="V22" s="67">
        <f>'Заемные средства'!W38</f>
        <v>0</v>
      </c>
      <c r="W22" s="67">
        <f>'Заемные средства'!X38</f>
        <v>0</v>
      </c>
      <c r="X22" s="67">
        <f>'Заемные средства'!Y38</f>
        <v>0</v>
      </c>
      <c r="Y22" s="67">
        <f>'Заемные средства'!Z38</f>
        <v>0</v>
      </c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8"/>
      <c r="BA22" s="168"/>
      <c r="BB22" s="168"/>
      <c r="BC22" s="168"/>
    </row>
    <row r="23" spans="1:55" x14ac:dyDescent="0.25">
      <c r="A23" s="2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</row>
    <row r="24" spans="1:55" x14ac:dyDescent="0.25">
      <c r="A24" s="2" t="s">
        <v>86</v>
      </c>
      <c r="B24" s="26">
        <f>-'Заемные средства'!C109</f>
        <v>0</v>
      </c>
      <c r="C24" s="26">
        <f>-'Заемные средства'!D109</f>
        <v>0</v>
      </c>
      <c r="D24" s="26">
        <f>-'Заемные средства'!E109</f>
        <v>0</v>
      </c>
      <c r="E24" s="26">
        <f>-'Заемные средства'!F109</f>
        <v>0</v>
      </c>
      <c r="F24" s="26">
        <f>-'Заемные средства'!G109</f>
        <v>0</v>
      </c>
      <c r="G24" s="26">
        <f>-'Заемные средства'!H109</f>
        <v>0</v>
      </c>
      <c r="H24" s="26">
        <f>-'Заемные средства'!I109</f>
        <v>0</v>
      </c>
      <c r="I24" s="26">
        <f>-'Заемные средства'!J109</f>
        <v>0</v>
      </c>
      <c r="J24" s="26">
        <f>-'Заемные средства'!K109</f>
        <v>0</v>
      </c>
      <c r="K24" s="26">
        <f>-'Заемные средства'!L109</f>
        <v>0</v>
      </c>
      <c r="L24" s="26">
        <f>-'Заемные средства'!M109</f>
        <v>0</v>
      </c>
      <c r="M24" s="26">
        <f>-'Заемные средства'!N109</f>
        <v>0</v>
      </c>
      <c r="N24" s="26">
        <f>-'Заемные средства'!O109</f>
        <v>0</v>
      </c>
      <c r="O24" s="26">
        <f>-'Заемные средства'!P109</f>
        <v>0</v>
      </c>
      <c r="P24" s="26">
        <f>-'Заемные средства'!Q109</f>
        <v>0</v>
      </c>
      <c r="Q24" s="26">
        <f>-'Заемные средства'!R109</f>
        <v>0</v>
      </c>
      <c r="R24" s="26">
        <f>-'Заемные средства'!S109</f>
        <v>0</v>
      </c>
      <c r="S24" s="26">
        <f>-'Заемные средства'!T109</f>
        <v>0</v>
      </c>
      <c r="T24" s="26">
        <f>-'Заемные средства'!U109</f>
        <v>0</v>
      </c>
      <c r="U24" s="26">
        <f>-'Заемные средства'!V109</f>
        <v>0</v>
      </c>
      <c r="V24" s="26">
        <f>-'Заемные средства'!W109</f>
        <v>0</v>
      </c>
      <c r="W24" s="26">
        <f>-'Заемные средства'!X109</f>
        <v>0</v>
      </c>
      <c r="X24" s="26">
        <f>-'Заемные средства'!Y109</f>
        <v>0</v>
      </c>
      <c r="Y24" s="26">
        <f>-'Заемные средства'!Z109</f>
        <v>0</v>
      </c>
    </row>
    <row r="25" spans="1:55" s="43" customFormat="1" x14ac:dyDescent="0.25">
      <c r="A25" s="66" t="s">
        <v>122</v>
      </c>
      <c r="B25" s="67">
        <f>-'Заемные средства'!C110</f>
        <v>0</v>
      </c>
      <c r="C25" s="67">
        <f>-'Заемные средства'!D110</f>
        <v>0</v>
      </c>
      <c r="D25" s="67">
        <f>-'Заемные средства'!E110</f>
        <v>0</v>
      </c>
      <c r="E25" s="67">
        <f>-'Заемные средства'!F110</f>
        <v>0</v>
      </c>
      <c r="F25" s="67">
        <f>-'Заемные средства'!G110</f>
        <v>0</v>
      </c>
      <c r="G25" s="67">
        <f>-'Заемные средства'!H110</f>
        <v>0</v>
      </c>
      <c r="H25" s="67">
        <f>-'Заемные средства'!I110</f>
        <v>0</v>
      </c>
      <c r="I25" s="67">
        <f>-'Заемные средства'!J110</f>
        <v>0</v>
      </c>
      <c r="J25" s="67">
        <f>-'Заемные средства'!K110</f>
        <v>0</v>
      </c>
      <c r="K25" s="67">
        <f>-'Заемные средства'!L110</f>
        <v>0</v>
      </c>
      <c r="L25" s="67">
        <f>-'Заемные средства'!M110</f>
        <v>0</v>
      </c>
      <c r="M25" s="67">
        <f>-'Заемные средства'!N110</f>
        <v>0</v>
      </c>
      <c r="N25" s="67">
        <f>-'Заемные средства'!O110</f>
        <v>0</v>
      </c>
      <c r="O25" s="67">
        <f>-'Заемные средства'!P110</f>
        <v>0</v>
      </c>
      <c r="P25" s="67">
        <f>-'Заемные средства'!Q110</f>
        <v>0</v>
      </c>
      <c r="Q25" s="67">
        <f>-'Заемные средства'!R110</f>
        <v>0</v>
      </c>
      <c r="R25" s="67">
        <f>-'Заемные средства'!S110</f>
        <v>0</v>
      </c>
      <c r="S25" s="67">
        <f>-'Заемные средства'!T110</f>
        <v>0</v>
      </c>
      <c r="T25" s="67">
        <f>-'Заемные средства'!U110</f>
        <v>0</v>
      </c>
      <c r="U25" s="67">
        <f>-'Заемные средства'!V110</f>
        <v>0</v>
      </c>
      <c r="V25" s="67">
        <f>-'Заемные средства'!W110</f>
        <v>0</v>
      </c>
      <c r="W25" s="67">
        <f>-'Заемные средства'!X110</f>
        <v>0</v>
      </c>
      <c r="X25" s="67">
        <f>-'Заемные средства'!Y110</f>
        <v>0</v>
      </c>
      <c r="Y25" s="67">
        <f>-'Заемные средства'!Z110</f>
        <v>0</v>
      </c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</row>
    <row r="26" spans="1:55" x14ac:dyDescent="0.25">
      <c r="A26" s="6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</row>
    <row r="27" spans="1:55" x14ac:dyDescent="0.25">
      <c r="A27" s="2" t="s">
        <v>87</v>
      </c>
      <c r="B27" s="26">
        <f>-'Заемные средства'!C55</f>
        <v>0</v>
      </c>
      <c r="C27" s="26">
        <f>-'Заемные средства'!D55</f>
        <v>0</v>
      </c>
      <c r="D27" s="26">
        <f>-'Заемные средства'!E55</f>
        <v>0</v>
      </c>
      <c r="E27" s="26">
        <f>-'Заемные средства'!F55</f>
        <v>0</v>
      </c>
      <c r="F27" s="26">
        <f>-'Заемные средства'!G55</f>
        <v>0</v>
      </c>
      <c r="G27" s="26">
        <f>-'Заемные средства'!H55</f>
        <v>0</v>
      </c>
      <c r="H27" s="26">
        <f>-'Заемные средства'!I55</f>
        <v>0</v>
      </c>
      <c r="I27" s="26">
        <f>-'Заемные средства'!J55</f>
        <v>0</v>
      </c>
      <c r="J27" s="26">
        <f>-'Заемные средства'!K55</f>
        <v>0</v>
      </c>
      <c r="K27" s="26">
        <f>-'Заемные средства'!L55</f>
        <v>0</v>
      </c>
      <c r="L27" s="26">
        <f>-'Заемные средства'!M55</f>
        <v>0</v>
      </c>
      <c r="M27" s="26">
        <f>-'Заемные средства'!N55</f>
        <v>0</v>
      </c>
      <c r="N27" s="26">
        <f>-'Заемные средства'!O55</f>
        <v>0</v>
      </c>
      <c r="O27" s="26">
        <f>-'Заемные средства'!P55</f>
        <v>0</v>
      </c>
      <c r="P27" s="26">
        <f>-'Заемные средства'!Q55</f>
        <v>0</v>
      </c>
      <c r="Q27" s="26">
        <f>-'Заемные средства'!R55</f>
        <v>0</v>
      </c>
      <c r="R27" s="26">
        <f>-'Заемные средства'!S55</f>
        <v>0</v>
      </c>
      <c r="S27" s="26">
        <f>-'Заемные средства'!T55</f>
        <v>0</v>
      </c>
      <c r="T27" s="26">
        <f>-'Заемные средства'!U55</f>
        <v>0</v>
      </c>
      <c r="U27" s="26">
        <f>-'Заемные средства'!V55</f>
        <v>0</v>
      </c>
      <c r="V27" s="26">
        <f>-'Заемные средства'!W55</f>
        <v>0</v>
      </c>
      <c r="W27" s="26">
        <f>-'Заемные средства'!X55</f>
        <v>0</v>
      </c>
      <c r="X27" s="26">
        <f>-'Заемные средства'!Y55</f>
        <v>0</v>
      </c>
      <c r="Y27" s="26">
        <f>-'Заемные средства'!Z55</f>
        <v>0</v>
      </c>
    </row>
    <row r="28" spans="1:55" s="43" customFormat="1" x14ac:dyDescent="0.25">
      <c r="A28" s="66" t="s">
        <v>122</v>
      </c>
      <c r="B28" s="67">
        <f>-'Заемные средства'!C56</f>
        <v>0</v>
      </c>
      <c r="C28" s="67">
        <f>-'Заемные средства'!D56</f>
        <v>0</v>
      </c>
      <c r="D28" s="67">
        <f>-'Заемные средства'!E56</f>
        <v>0</v>
      </c>
      <c r="E28" s="67">
        <f>-'Заемные средства'!F56</f>
        <v>0</v>
      </c>
      <c r="F28" s="67">
        <f>-'Заемные средства'!G56</f>
        <v>0</v>
      </c>
      <c r="G28" s="67">
        <f>-'Заемные средства'!H56</f>
        <v>0</v>
      </c>
      <c r="H28" s="67">
        <f>-'Заемные средства'!I56</f>
        <v>0</v>
      </c>
      <c r="I28" s="67">
        <f>-'Заемные средства'!J56</f>
        <v>0</v>
      </c>
      <c r="J28" s="67">
        <f>-'Заемные средства'!K56</f>
        <v>0</v>
      </c>
      <c r="K28" s="67">
        <f>-'Заемные средства'!L56</f>
        <v>0</v>
      </c>
      <c r="L28" s="67">
        <f>-'Заемные средства'!M56</f>
        <v>0</v>
      </c>
      <c r="M28" s="67">
        <f>-'Заемные средства'!N56</f>
        <v>0</v>
      </c>
      <c r="N28" s="67">
        <f>-'Заемные средства'!O56</f>
        <v>0</v>
      </c>
      <c r="O28" s="67">
        <f>-'Заемные средства'!P56</f>
        <v>0</v>
      </c>
      <c r="P28" s="67">
        <f>-'Заемные средства'!Q56</f>
        <v>0</v>
      </c>
      <c r="Q28" s="67">
        <f>-'Заемные средства'!R56</f>
        <v>0</v>
      </c>
      <c r="R28" s="67">
        <f>-'Заемные средства'!S56</f>
        <v>0</v>
      </c>
      <c r="S28" s="67">
        <f>-'Заемные средства'!T56</f>
        <v>0</v>
      </c>
      <c r="T28" s="67">
        <f>-'Заемные средства'!U56</f>
        <v>0</v>
      </c>
      <c r="U28" s="67">
        <f>-'Заемные средства'!V56</f>
        <v>0</v>
      </c>
      <c r="V28" s="67">
        <f>-'Заемные средства'!W56</f>
        <v>0</v>
      </c>
      <c r="W28" s="67">
        <f>-'Заемные средства'!X56</f>
        <v>0</v>
      </c>
      <c r="X28" s="67">
        <f>-'Заемные средства'!Y56</f>
        <v>0</v>
      </c>
      <c r="Y28" s="67">
        <f>-'Заемные средства'!Z56</f>
        <v>0</v>
      </c>
      <c r="Z28" s="168"/>
      <c r="AA28" s="168"/>
      <c r="AB28" s="168"/>
      <c r="AC28" s="168"/>
      <c r="AD28" s="168"/>
      <c r="AE28" s="168"/>
      <c r="AF28" s="168"/>
      <c r="AG28" s="168"/>
      <c r="AH28" s="168"/>
      <c r="AI28" s="168"/>
      <c r="AJ28" s="168"/>
      <c r="AK28" s="168"/>
      <c r="AL28" s="168"/>
      <c r="AM28" s="168"/>
      <c r="AN28" s="168"/>
      <c r="AO28" s="168"/>
      <c r="AP28" s="168"/>
      <c r="AQ28" s="168"/>
      <c r="AR28" s="168"/>
      <c r="AS28" s="168"/>
      <c r="AT28" s="168"/>
      <c r="AU28" s="168"/>
      <c r="AV28" s="168"/>
      <c r="AW28" s="168"/>
      <c r="AX28" s="168"/>
      <c r="AY28" s="168"/>
      <c r="AZ28" s="168"/>
      <c r="BA28" s="168"/>
      <c r="BB28" s="168"/>
      <c r="BC28" s="168"/>
    </row>
    <row r="29" spans="1:55" s="43" customFormat="1" x14ac:dyDescent="0.25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168"/>
      <c r="AA29" s="168"/>
      <c r="AB29" s="168"/>
      <c r="AC29" s="168"/>
      <c r="AD29" s="168"/>
      <c r="AE29" s="168"/>
      <c r="AF29" s="168"/>
      <c r="AG29" s="168"/>
      <c r="AH29" s="168"/>
      <c r="AI29" s="168"/>
      <c r="AJ29" s="168"/>
      <c r="AK29" s="168"/>
      <c r="AL29" s="168"/>
      <c r="AM29" s="168"/>
      <c r="AN29" s="168"/>
      <c r="AO29" s="168"/>
      <c r="AP29" s="168"/>
      <c r="AQ29" s="168"/>
      <c r="AR29" s="168"/>
      <c r="AS29" s="168"/>
      <c r="AT29" s="168"/>
      <c r="AU29" s="168"/>
      <c r="AV29" s="168"/>
      <c r="AW29" s="168"/>
      <c r="AX29" s="168"/>
      <c r="AY29" s="168"/>
      <c r="AZ29" s="168"/>
      <c r="BA29" s="168"/>
      <c r="BB29" s="168"/>
      <c r="BC29" s="168"/>
    </row>
    <row r="30" spans="1:55" s="43" customFormat="1" x14ac:dyDescent="0.25">
      <c r="A30" s="66" t="s">
        <v>323</v>
      </c>
      <c r="B30" s="67">
        <f>-(BS!C14-BS!B14)</f>
        <v>0</v>
      </c>
      <c r="C30" s="67">
        <f>-(BS!D14-BS!C14)</f>
        <v>0</v>
      </c>
      <c r="D30" s="67">
        <f>-(BS!E14-BS!D14)</f>
        <v>0</v>
      </c>
      <c r="E30" s="67">
        <f>-(BS!F14-BS!E14)</f>
        <v>0</v>
      </c>
      <c r="F30" s="67">
        <f>-(BS!G14-BS!F14)</f>
        <v>0</v>
      </c>
      <c r="G30" s="67">
        <f>-(BS!H14-BS!G14)</f>
        <v>0</v>
      </c>
      <c r="H30" s="67">
        <f>-(BS!I14-BS!H14)</f>
        <v>0</v>
      </c>
      <c r="I30" s="67">
        <f>-(BS!J14-BS!I14)</f>
        <v>0</v>
      </c>
      <c r="J30" s="67">
        <f>-(BS!K14-BS!J14)</f>
        <v>0</v>
      </c>
      <c r="K30" s="67">
        <f>-(BS!L14-BS!K14)</f>
        <v>0</v>
      </c>
      <c r="L30" s="67">
        <f>-(BS!M14-BS!L14)</f>
        <v>0</v>
      </c>
      <c r="M30" s="67">
        <f>-(BS!N14-BS!M14)</f>
        <v>0</v>
      </c>
      <c r="N30" s="67">
        <f>-(BS!O14-BS!N14)</f>
        <v>0</v>
      </c>
      <c r="O30" s="67">
        <f>-(BS!P14-BS!O14)</f>
        <v>0</v>
      </c>
      <c r="P30" s="67">
        <f>-(BS!Q14-BS!P14)</f>
        <v>0</v>
      </c>
      <c r="Q30" s="67">
        <f>-(BS!R14-BS!Q14)</f>
        <v>0</v>
      </c>
      <c r="R30" s="67">
        <f>-(BS!S14-BS!R14)</f>
        <v>0</v>
      </c>
      <c r="S30" s="67">
        <f>-(BS!T14-BS!S14)</f>
        <v>0</v>
      </c>
      <c r="T30" s="67">
        <f>-(BS!U14-BS!T14)</f>
        <v>0</v>
      </c>
      <c r="U30" s="67">
        <f>-(BS!V14-BS!U14)</f>
        <v>0</v>
      </c>
      <c r="V30" s="67">
        <f>-(BS!W14-BS!V14)</f>
        <v>0</v>
      </c>
      <c r="W30" s="67">
        <f>-(BS!X14-BS!W14)</f>
        <v>0</v>
      </c>
      <c r="X30" s="67">
        <f>-(BS!Y14-BS!X14)</f>
        <v>0</v>
      </c>
      <c r="Y30" s="67">
        <f>-(BS!Z14-BS!Y14)</f>
        <v>0</v>
      </c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  <c r="AL30" s="168"/>
      <c r="AM30" s="168"/>
      <c r="AN30" s="168"/>
      <c r="AO30" s="168"/>
      <c r="AP30" s="168"/>
      <c r="AQ30" s="168"/>
      <c r="AR30" s="168"/>
      <c r="AS30" s="168"/>
      <c r="AT30" s="168"/>
      <c r="AU30" s="168"/>
      <c r="AV30" s="168"/>
      <c r="AW30" s="168"/>
      <c r="AX30" s="168"/>
      <c r="AY30" s="168"/>
      <c r="AZ30" s="168"/>
      <c r="BA30" s="168"/>
      <c r="BB30" s="168"/>
      <c r="BC30" s="168"/>
    </row>
    <row r="31" spans="1:55" s="3" customFormat="1" x14ac:dyDescent="0.25">
      <c r="A31" s="17" t="s">
        <v>88</v>
      </c>
      <c r="B31" s="25">
        <f t="shared" ref="B31:Y31" si="8">B21+B24+B27+B30</f>
        <v>0</v>
      </c>
      <c r="C31" s="25">
        <f t="shared" si="8"/>
        <v>0</v>
      </c>
      <c r="D31" s="25">
        <f t="shared" si="8"/>
        <v>0</v>
      </c>
      <c r="E31" s="25">
        <f t="shared" si="8"/>
        <v>0</v>
      </c>
      <c r="F31" s="25">
        <f t="shared" si="8"/>
        <v>0</v>
      </c>
      <c r="G31" s="25">
        <f t="shared" si="8"/>
        <v>0</v>
      </c>
      <c r="H31" s="25">
        <f t="shared" si="8"/>
        <v>0</v>
      </c>
      <c r="I31" s="25">
        <f t="shared" si="8"/>
        <v>0</v>
      </c>
      <c r="J31" s="25">
        <f t="shared" si="8"/>
        <v>0</v>
      </c>
      <c r="K31" s="25">
        <f t="shared" si="8"/>
        <v>0</v>
      </c>
      <c r="L31" s="25">
        <f t="shared" si="8"/>
        <v>0</v>
      </c>
      <c r="M31" s="25">
        <f t="shared" si="8"/>
        <v>0</v>
      </c>
      <c r="N31" s="25">
        <f t="shared" si="8"/>
        <v>0</v>
      </c>
      <c r="O31" s="25">
        <f t="shared" si="8"/>
        <v>0</v>
      </c>
      <c r="P31" s="25">
        <f t="shared" si="8"/>
        <v>0</v>
      </c>
      <c r="Q31" s="25">
        <f t="shared" si="8"/>
        <v>0</v>
      </c>
      <c r="R31" s="25">
        <f t="shared" si="8"/>
        <v>0</v>
      </c>
      <c r="S31" s="25">
        <f t="shared" si="8"/>
        <v>0</v>
      </c>
      <c r="T31" s="25">
        <f t="shared" si="8"/>
        <v>0</v>
      </c>
      <c r="U31" s="25">
        <f t="shared" si="8"/>
        <v>0</v>
      </c>
      <c r="V31" s="25">
        <f t="shared" si="8"/>
        <v>0</v>
      </c>
      <c r="W31" s="25">
        <f t="shared" si="8"/>
        <v>0</v>
      </c>
      <c r="X31" s="25">
        <f t="shared" si="8"/>
        <v>0</v>
      </c>
      <c r="Y31" s="25">
        <f t="shared" si="8"/>
        <v>0</v>
      </c>
      <c r="Z31" s="168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  <c r="AK31" s="168"/>
      <c r="AL31" s="168"/>
      <c r="AM31" s="168"/>
      <c r="AN31" s="168"/>
      <c r="AO31" s="168"/>
      <c r="AP31" s="168"/>
      <c r="AQ31" s="168"/>
      <c r="AR31" s="168"/>
      <c r="AS31" s="168"/>
      <c r="AT31" s="168"/>
      <c r="AU31" s="168"/>
      <c r="AV31" s="168"/>
      <c r="AW31" s="168"/>
      <c r="AX31" s="168"/>
      <c r="AY31" s="168"/>
      <c r="AZ31" s="168"/>
      <c r="BA31" s="168"/>
      <c r="BB31" s="168"/>
      <c r="BC31" s="168"/>
    </row>
    <row r="32" spans="1:55" s="3" customFormat="1" x14ac:dyDescent="0.25">
      <c r="A32" s="17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168"/>
      <c r="AA32" s="168"/>
      <c r="AB32" s="168"/>
      <c r="AC32" s="168"/>
      <c r="AD32" s="168"/>
      <c r="AE32" s="168"/>
      <c r="AF32" s="168"/>
      <c r="AG32" s="168"/>
      <c r="AH32" s="168"/>
      <c r="AI32" s="168"/>
      <c r="AJ32" s="168"/>
      <c r="AK32" s="168"/>
      <c r="AL32" s="168"/>
      <c r="AM32" s="168"/>
      <c r="AN32" s="168"/>
      <c r="AO32" s="168"/>
      <c r="AP32" s="168"/>
      <c r="AQ32" s="168"/>
      <c r="AR32" s="168"/>
      <c r="AS32" s="168"/>
      <c r="AT32" s="168"/>
      <c r="AU32" s="168"/>
      <c r="AV32" s="168"/>
      <c r="AW32" s="168"/>
      <c r="AX32" s="168"/>
      <c r="AY32" s="168"/>
      <c r="AZ32" s="168"/>
      <c r="BA32" s="168"/>
      <c r="BB32" s="168"/>
      <c r="BC32" s="168"/>
    </row>
    <row r="33" spans="1:55" s="3" customFormat="1" x14ac:dyDescent="0.25">
      <c r="A33" s="17" t="s">
        <v>89</v>
      </c>
      <c r="B33" s="25">
        <f t="shared" ref="B33:Q33" si="9">B18+B31</f>
        <v>0</v>
      </c>
      <c r="C33" s="25">
        <f t="shared" si="9"/>
        <v>0</v>
      </c>
      <c r="D33" s="25">
        <f t="shared" si="9"/>
        <v>0</v>
      </c>
      <c r="E33" s="25">
        <f t="shared" si="9"/>
        <v>0</v>
      </c>
      <c r="F33" s="25">
        <f t="shared" si="9"/>
        <v>0</v>
      </c>
      <c r="G33" s="25">
        <f t="shared" si="9"/>
        <v>0</v>
      </c>
      <c r="H33" s="25">
        <f t="shared" si="9"/>
        <v>0</v>
      </c>
      <c r="I33" s="25">
        <f t="shared" si="9"/>
        <v>0</v>
      </c>
      <c r="J33" s="25">
        <f t="shared" si="9"/>
        <v>0</v>
      </c>
      <c r="K33" s="25">
        <f t="shared" si="9"/>
        <v>0</v>
      </c>
      <c r="L33" s="25">
        <f t="shared" si="9"/>
        <v>0</v>
      </c>
      <c r="M33" s="25">
        <f t="shared" si="9"/>
        <v>0</v>
      </c>
      <c r="N33" s="25">
        <f t="shared" si="9"/>
        <v>0</v>
      </c>
      <c r="O33" s="25">
        <f t="shared" si="9"/>
        <v>0</v>
      </c>
      <c r="P33" s="25">
        <f t="shared" si="9"/>
        <v>0</v>
      </c>
      <c r="Q33" s="25">
        <f t="shared" si="9"/>
        <v>0</v>
      </c>
      <c r="R33" s="25">
        <f t="shared" ref="R33:U33" si="10">R18+R31</f>
        <v>0</v>
      </c>
      <c r="S33" s="25">
        <f t="shared" si="10"/>
        <v>0</v>
      </c>
      <c r="T33" s="25">
        <f t="shared" si="10"/>
        <v>0</v>
      </c>
      <c r="U33" s="25">
        <f t="shared" si="10"/>
        <v>0</v>
      </c>
      <c r="V33" s="25">
        <f t="shared" ref="V33:Y33" si="11">V18+V31</f>
        <v>0</v>
      </c>
      <c r="W33" s="25">
        <f t="shared" si="11"/>
        <v>0</v>
      </c>
      <c r="X33" s="25">
        <f t="shared" si="11"/>
        <v>0</v>
      </c>
      <c r="Y33" s="25">
        <f t="shared" si="11"/>
        <v>0</v>
      </c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  <c r="AL33" s="168"/>
      <c r="AM33" s="168"/>
      <c r="AN33" s="168"/>
      <c r="AO33" s="168"/>
      <c r="AP33" s="168"/>
      <c r="AQ33" s="168"/>
      <c r="AR33" s="168"/>
      <c r="AS33" s="168"/>
      <c r="AT33" s="168"/>
      <c r="AU33" s="168"/>
      <c r="AV33" s="168"/>
      <c r="AW33" s="168"/>
      <c r="AX33" s="168"/>
      <c r="AY33" s="168"/>
      <c r="AZ33" s="168"/>
      <c r="BA33" s="168"/>
      <c r="BB33" s="168"/>
      <c r="BC33" s="168"/>
    </row>
    <row r="34" spans="1:55" x14ac:dyDescent="0.25">
      <c r="A34" s="2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</row>
    <row r="35" spans="1:55" x14ac:dyDescent="0.25">
      <c r="A35" s="267" t="s">
        <v>90</v>
      </c>
      <c r="B35" s="352">
        <f>BS!B15</f>
        <v>0</v>
      </c>
      <c r="C35" s="352">
        <f>BS!C15</f>
        <v>0</v>
      </c>
      <c r="D35" s="363">
        <f>BS!D15</f>
        <v>0</v>
      </c>
      <c r="E35" s="363">
        <f>BS!E15</f>
        <v>0</v>
      </c>
      <c r="F35" s="26">
        <f t="shared" ref="F35:Q35" si="12">E36</f>
        <v>0</v>
      </c>
      <c r="G35" s="26">
        <f t="shared" si="12"/>
        <v>0</v>
      </c>
      <c r="H35" s="26">
        <f t="shared" si="12"/>
        <v>0</v>
      </c>
      <c r="I35" s="26">
        <f t="shared" si="12"/>
        <v>0</v>
      </c>
      <c r="J35" s="26">
        <f t="shared" si="12"/>
        <v>0</v>
      </c>
      <c r="K35" s="26">
        <f t="shared" si="12"/>
        <v>0</v>
      </c>
      <c r="L35" s="26">
        <f t="shared" si="12"/>
        <v>0</v>
      </c>
      <c r="M35" s="26">
        <f t="shared" si="12"/>
        <v>0</v>
      </c>
      <c r="N35" s="26">
        <f t="shared" si="12"/>
        <v>0</v>
      </c>
      <c r="O35" s="26">
        <f t="shared" si="12"/>
        <v>0</v>
      </c>
      <c r="P35" s="26">
        <f t="shared" si="12"/>
        <v>0</v>
      </c>
      <c r="Q35" s="26">
        <f t="shared" si="12"/>
        <v>0</v>
      </c>
      <c r="R35" s="26">
        <f t="shared" ref="R35" si="13">Q36</f>
        <v>0</v>
      </c>
      <c r="S35" s="26">
        <f t="shared" ref="S35" si="14">R36</f>
        <v>0</v>
      </c>
      <c r="T35" s="26">
        <f t="shared" ref="T35" si="15">S36</f>
        <v>0</v>
      </c>
      <c r="U35" s="26">
        <f t="shared" ref="U35" si="16">T36</f>
        <v>0</v>
      </c>
      <c r="V35" s="26">
        <f t="shared" ref="V35" si="17">U36</f>
        <v>0</v>
      </c>
      <c r="W35" s="26">
        <f t="shared" ref="W35" si="18">V36</f>
        <v>0</v>
      </c>
      <c r="X35" s="26">
        <f t="shared" ref="X35" si="19">W36</f>
        <v>0</v>
      </c>
      <c r="Y35" s="26">
        <f t="shared" ref="Y35" si="20">X36</f>
        <v>0</v>
      </c>
    </row>
    <row r="36" spans="1:55" s="3" customFormat="1" x14ac:dyDescent="0.25">
      <c r="A36" s="58" t="s">
        <v>91</v>
      </c>
      <c r="B36" s="68">
        <f t="shared" ref="B36:Q36" si="21">B35+B33</f>
        <v>0</v>
      </c>
      <c r="C36" s="68">
        <f t="shared" si="21"/>
        <v>0</v>
      </c>
      <c r="D36" s="68">
        <f t="shared" si="21"/>
        <v>0</v>
      </c>
      <c r="E36" s="68">
        <f t="shared" si="21"/>
        <v>0</v>
      </c>
      <c r="F36" s="68">
        <f t="shared" si="21"/>
        <v>0</v>
      </c>
      <c r="G36" s="68">
        <f t="shared" si="21"/>
        <v>0</v>
      </c>
      <c r="H36" s="68">
        <f t="shared" si="21"/>
        <v>0</v>
      </c>
      <c r="I36" s="68">
        <f t="shared" si="21"/>
        <v>0</v>
      </c>
      <c r="J36" s="68">
        <f t="shared" si="21"/>
        <v>0</v>
      </c>
      <c r="K36" s="68">
        <f t="shared" si="21"/>
        <v>0</v>
      </c>
      <c r="L36" s="68">
        <f t="shared" si="21"/>
        <v>0</v>
      </c>
      <c r="M36" s="68">
        <f t="shared" si="21"/>
        <v>0</v>
      </c>
      <c r="N36" s="68">
        <f t="shared" si="21"/>
        <v>0</v>
      </c>
      <c r="O36" s="68">
        <f t="shared" si="21"/>
        <v>0</v>
      </c>
      <c r="P36" s="68">
        <f t="shared" si="21"/>
        <v>0</v>
      </c>
      <c r="Q36" s="68">
        <f t="shared" si="21"/>
        <v>0</v>
      </c>
      <c r="R36" s="68">
        <f t="shared" ref="R36:U36" si="22">R35+R33</f>
        <v>0</v>
      </c>
      <c r="S36" s="68">
        <f t="shared" si="22"/>
        <v>0</v>
      </c>
      <c r="T36" s="68">
        <f t="shared" si="22"/>
        <v>0</v>
      </c>
      <c r="U36" s="68">
        <f t="shared" si="22"/>
        <v>0</v>
      </c>
      <c r="V36" s="68">
        <f t="shared" ref="V36:Y36" si="23">V35+V33</f>
        <v>0</v>
      </c>
      <c r="W36" s="68">
        <f t="shared" si="23"/>
        <v>0</v>
      </c>
      <c r="X36" s="68">
        <f t="shared" si="23"/>
        <v>0</v>
      </c>
      <c r="Y36" s="68">
        <f t="shared" si="23"/>
        <v>0</v>
      </c>
      <c r="Z36" s="168"/>
      <c r="AA36" s="168"/>
      <c r="AB36" s="168"/>
      <c r="AC36" s="168"/>
      <c r="AD36" s="168"/>
      <c r="AE36" s="168"/>
      <c r="AF36" s="168"/>
      <c r="AG36" s="168"/>
      <c r="AH36" s="168"/>
      <c r="AI36" s="168"/>
      <c r="AJ36" s="168"/>
      <c r="AK36" s="168"/>
      <c r="AL36" s="168"/>
      <c r="AM36" s="168"/>
      <c r="AN36" s="168"/>
      <c r="AO36" s="168"/>
      <c r="AP36" s="168"/>
      <c r="AQ36" s="168"/>
      <c r="AR36" s="168"/>
      <c r="AS36" s="168"/>
      <c r="AT36" s="168"/>
      <c r="AU36" s="168"/>
      <c r="AV36" s="168"/>
      <c r="AW36" s="168"/>
      <c r="AX36" s="168"/>
      <c r="AY36" s="168"/>
      <c r="AZ36" s="168"/>
      <c r="BA36" s="168"/>
      <c r="BB36" s="168"/>
      <c r="BC36" s="168"/>
    </row>
    <row r="37" spans="1:55" x14ac:dyDescent="0.25">
      <c r="A37" s="2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</row>
    <row r="38" spans="1:55" x14ac:dyDescent="0.25">
      <c r="A38" s="2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</row>
    <row r="39" spans="1:55" s="3" customFormat="1" x14ac:dyDescent="0.25">
      <c r="A39" s="17" t="s">
        <v>92</v>
      </c>
      <c r="B39" s="25">
        <f t="shared" ref="B39:Q39" si="24">B18+B21</f>
        <v>0</v>
      </c>
      <c r="C39" s="25">
        <f t="shared" si="24"/>
        <v>0</v>
      </c>
      <c r="D39" s="25">
        <f t="shared" si="24"/>
        <v>0</v>
      </c>
      <c r="E39" s="25">
        <f t="shared" si="24"/>
        <v>0</v>
      </c>
      <c r="F39" s="25">
        <f t="shared" si="24"/>
        <v>0</v>
      </c>
      <c r="G39" s="25">
        <f t="shared" si="24"/>
        <v>0</v>
      </c>
      <c r="H39" s="25">
        <f t="shared" si="24"/>
        <v>0</v>
      </c>
      <c r="I39" s="25">
        <f t="shared" si="24"/>
        <v>0</v>
      </c>
      <c r="J39" s="25">
        <f t="shared" si="24"/>
        <v>0</v>
      </c>
      <c r="K39" s="25">
        <f t="shared" si="24"/>
        <v>0</v>
      </c>
      <c r="L39" s="25">
        <f t="shared" si="24"/>
        <v>0</v>
      </c>
      <c r="M39" s="25">
        <f t="shared" si="24"/>
        <v>0</v>
      </c>
      <c r="N39" s="25">
        <f t="shared" si="24"/>
        <v>0</v>
      </c>
      <c r="O39" s="25">
        <f t="shared" si="24"/>
        <v>0</v>
      </c>
      <c r="P39" s="25">
        <f t="shared" si="24"/>
        <v>0</v>
      </c>
      <c r="Q39" s="25">
        <f t="shared" si="24"/>
        <v>0</v>
      </c>
      <c r="R39" s="25">
        <f t="shared" ref="R39:U39" si="25">R18+R21</f>
        <v>0</v>
      </c>
      <c r="S39" s="25">
        <f t="shared" si="25"/>
        <v>0</v>
      </c>
      <c r="T39" s="25">
        <f t="shared" si="25"/>
        <v>0</v>
      </c>
      <c r="U39" s="25">
        <f t="shared" si="25"/>
        <v>0</v>
      </c>
      <c r="V39" s="25">
        <f t="shared" ref="V39:Y39" si="26">V18+V21</f>
        <v>0</v>
      </c>
      <c r="W39" s="25">
        <f t="shared" si="26"/>
        <v>0</v>
      </c>
      <c r="X39" s="25">
        <f t="shared" si="26"/>
        <v>0</v>
      </c>
      <c r="Y39" s="25">
        <f t="shared" si="26"/>
        <v>0</v>
      </c>
      <c r="Z39" s="168"/>
      <c r="AA39" s="168"/>
      <c r="AB39" s="168"/>
      <c r="AC39" s="168"/>
      <c r="AD39" s="168"/>
      <c r="AE39" s="168"/>
      <c r="AF39" s="168"/>
      <c r="AG39" s="168"/>
      <c r="AH39" s="168"/>
      <c r="AI39" s="168"/>
      <c r="AJ39" s="168"/>
      <c r="AK39" s="168"/>
      <c r="AL39" s="168"/>
      <c r="AM39" s="168"/>
      <c r="AN39" s="168"/>
      <c r="AO39" s="168"/>
      <c r="AP39" s="168"/>
      <c r="AQ39" s="168"/>
      <c r="AR39" s="168"/>
      <c r="AS39" s="168"/>
      <c r="AT39" s="168"/>
      <c r="AU39" s="168"/>
      <c r="AV39" s="168"/>
      <c r="AW39" s="168"/>
      <c r="AX39" s="168"/>
      <c r="AY39" s="168"/>
      <c r="AZ39" s="168"/>
      <c r="BA39" s="168"/>
      <c r="BB39" s="168"/>
      <c r="BC39" s="168"/>
    </row>
    <row r="40" spans="1:55" s="168" customFormat="1" x14ac:dyDescent="0.25"/>
    <row r="41" spans="1:55" s="168" customFormat="1" x14ac:dyDescent="0.25"/>
    <row r="42" spans="1:55" s="168" customFormat="1" x14ac:dyDescent="0.25"/>
    <row r="43" spans="1:55" s="168" customFormat="1" x14ac:dyDescent="0.25"/>
    <row r="44" spans="1:55" s="168" customFormat="1" x14ac:dyDescent="0.25"/>
    <row r="45" spans="1:55" s="168" customFormat="1" x14ac:dyDescent="0.25"/>
    <row r="46" spans="1:55" s="168" customFormat="1" x14ac:dyDescent="0.25"/>
    <row r="47" spans="1:55" s="168" customFormat="1" x14ac:dyDescent="0.25"/>
    <row r="48" spans="1:55" s="168" customFormat="1" x14ac:dyDescent="0.25"/>
    <row r="49" s="168" customFormat="1" x14ac:dyDescent="0.25"/>
    <row r="50" s="168" customFormat="1" x14ac:dyDescent="0.25"/>
    <row r="51" s="168" customFormat="1" x14ac:dyDescent="0.25"/>
    <row r="52" s="168" customFormat="1" x14ac:dyDescent="0.25"/>
    <row r="53" s="168" customFormat="1" x14ac:dyDescent="0.25"/>
    <row r="54" s="168" customFormat="1" x14ac:dyDescent="0.25"/>
    <row r="55" s="168" customFormat="1" x14ac:dyDescent="0.25"/>
    <row r="56" s="168" customFormat="1" x14ac:dyDescent="0.25"/>
    <row r="57" s="168" customFormat="1" x14ac:dyDescent="0.25"/>
    <row r="58" s="168" customFormat="1" x14ac:dyDescent="0.25"/>
    <row r="59" s="168" customFormat="1" x14ac:dyDescent="0.25"/>
    <row r="60" s="168" customFormat="1" x14ac:dyDescent="0.25"/>
    <row r="61" s="168" customFormat="1" x14ac:dyDescent="0.25"/>
    <row r="62" s="168" customFormat="1" x14ac:dyDescent="0.25"/>
    <row r="63" s="168" customFormat="1" x14ac:dyDescent="0.25"/>
    <row r="64" s="168" customFormat="1" x14ac:dyDescent="0.25"/>
    <row r="65" s="168" customFormat="1" x14ac:dyDescent="0.25"/>
    <row r="66" s="168" customFormat="1" x14ac:dyDescent="0.25"/>
    <row r="67" s="168" customFormat="1" x14ac:dyDescent="0.25"/>
    <row r="68" s="168" customFormat="1" x14ac:dyDescent="0.25"/>
    <row r="69" s="168" customFormat="1" x14ac:dyDescent="0.25"/>
    <row r="70" s="168" customFormat="1" x14ac:dyDescent="0.25"/>
    <row r="71" s="168" customFormat="1" x14ac:dyDescent="0.25"/>
    <row r="72" s="168" customFormat="1" x14ac:dyDescent="0.25"/>
    <row r="73" s="168" customFormat="1" x14ac:dyDescent="0.25"/>
    <row r="74" s="168" customFormat="1" x14ac:dyDescent="0.25"/>
    <row r="75" s="168" customFormat="1" x14ac:dyDescent="0.25"/>
    <row r="76" s="168" customFormat="1" x14ac:dyDescent="0.25"/>
    <row r="77" s="168" customFormat="1" x14ac:dyDescent="0.25"/>
    <row r="78" s="168" customFormat="1" x14ac:dyDescent="0.25"/>
    <row r="79" s="168" customFormat="1" x14ac:dyDescent="0.25"/>
    <row r="80" s="168" customFormat="1" x14ac:dyDescent="0.25"/>
    <row r="81" s="168" customFormat="1" x14ac:dyDescent="0.25"/>
    <row r="82" s="168" customFormat="1" x14ac:dyDescent="0.25"/>
    <row r="83" s="168" customFormat="1" x14ac:dyDescent="0.25"/>
    <row r="84" s="168" customFormat="1" x14ac:dyDescent="0.25"/>
    <row r="85" s="168" customFormat="1" x14ac:dyDescent="0.25"/>
    <row r="86" s="168" customFormat="1" x14ac:dyDescent="0.25"/>
    <row r="87" s="168" customFormat="1" x14ac:dyDescent="0.25"/>
    <row r="88" s="168" customFormat="1" x14ac:dyDescent="0.25"/>
    <row r="89" s="168" customFormat="1" x14ac:dyDescent="0.25"/>
    <row r="90" s="168" customFormat="1" x14ac:dyDescent="0.25"/>
    <row r="91" s="168" customFormat="1" x14ac:dyDescent="0.25"/>
    <row r="92" s="168" customFormat="1" x14ac:dyDescent="0.25"/>
    <row r="93" s="168" customFormat="1" x14ac:dyDescent="0.25"/>
    <row r="94" s="168" customFormat="1" x14ac:dyDescent="0.25"/>
    <row r="95" s="168" customFormat="1" x14ac:dyDescent="0.25"/>
    <row r="96" s="168" customFormat="1" x14ac:dyDescent="0.25"/>
    <row r="97" s="168" customFormat="1" x14ac:dyDescent="0.25"/>
    <row r="98" s="168" customFormat="1" x14ac:dyDescent="0.25"/>
    <row r="99" s="168" customFormat="1" x14ac:dyDescent="0.25"/>
    <row r="100" s="168" customFormat="1" x14ac:dyDescent="0.25"/>
    <row r="101" s="168" customFormat="1" x14ac:dyDescent="0.25"/>
    <row r="102" s="168" customFormat="1" x14ac:dyDescent="0.25"/>
    <row r="103" s="168" customFormat="1" x14ac:dyDescent="0.25"/>
    <row r="104" s="168" customFormat="1" x14ac:dyDescent="0.25"/>
    <row r="105" s="168" customFormat="1" x14ac:dyDescent="0.25"/>
    <row r="106" s="168" customFormat="1" x14ac:dyDescent="0.25"/>
    <row r="107" s="168" customFormat="1" x14ac:dyDescent="0.25"/>
    <row r="108" s="168" customFormat="1" x14ac:dyDescent="0.25"/>
    <row r="109" s="168" customFormat="1" x14ac:dyDescent="0.25"/>
    <row r="110" s="168" customFormat="1" x14ac:dyDescent="0.25"/>
    <row r="111" s="168" customFormat="1" x14ac:dyDescent="0.25"/>
    <row r="112" s="168" customFormat="1" x14ac:dyDescent="0.25"/>
    <row r="113" s="168" customFormat="1" x14ac:dyDescent="0.25"/>
    <row r="114" s="168" customFormat="1" x14ac:dyDescent="0.25"/>
    <row r="115" s="168" customFormat="1" x14ac:dyDescent="0.25"/>
    <row r="116" s="168" customFormat="1" x14ac:dyDescent="0.25"/>
    <row r="117" s="168" customFormat="1" x14ac:dyDescent="0.25"/>
    <row r="118" s="168" customFormat="1" x14ac:dyDescent="0.25"/>
    <row r="119" s="168" customFormat="1" x14ac:dyDescent="0.25"/>
    <row r="120" s="168" customFormat="1" x14ac:dyDescent="0.25"/>
    <row r="121" s="168" customFormat="1" x14ac:dyDescent="0.25"/>
    <row r="122" s="168" customFormat="1" x14ac:dyDescent="0.25"/>
    <row r="123" s="168" customFormat="1" x14ac:dyDescent="0.25"/>
    <row r="124" s="168" customFormat="1" x14ac:dyDescent="0.25"/>
    <row r="125" s="168" customFormat="1" x14ac:dyDescent="0.25"/>
    <row r="126" s="168" customFormat="1" x14ac:dyDescent="0.25"/>
    <row r="127" s="168" customFormat="1" x14ac:dyDescent="0.25"/>
    <row r="128" s="168" customFormat="1" x14ac:dyDescent="0.25"/>
    <row r="129" s="168" customFormat="1" x14ac:dyDescent="0.25"/>
    <row r="130" s="168" customFormat="1" x14ac:dyDescent="0.25"/>
    <row r="131" s="168" customFormat="1" x14ac:dyDescent="0.25"/>
    <row r="132" s="168" customFormat="1" x14ac:dyDescent="0.25"/>
    <row r="133" s="168" customFormat="1" x14ac:dyDescent="0.25"/>
    <row r="134" s="168" customFormat="1" x14ac:dyDescent="0.25"/>
    <row r="135" s="168" customFormat="1" x14ac:dyDescent="0.25"/>
    <row r="136" s="168" customFormat="1" x14ac:dyDescent="0.25"/>
    <row r="137" s="168" customFormat="1" x14ac:dyDescent="0.25"/>
    <row r="138" s="168" customFormat="1" x14ac:dyDescent="0.25"/>
    <row r="139" s="168" customFormat="1" x14ac:dyDescent="0.25"/>
    <row r="140" s="168" customFormat="1" x14ac:dyDescent="0.25"/>
    <row r="141" s="168" customFormat="1" x14ac:dyDescent="0.25"/>
    <row r="142" s="168" customFormat="1" x14ac:dyDescent="0.25"/>
    <row r="143" s="168" customFormat="1" x14ac:dyDescent="0.25"/>
    <row r="144" s="168" customFormat="1" x14ac:dyDescent="0.25"/>
    <row r="145" s="168" customFormat="1" x14ac:dyDescent="0.25"/>
    <row r="146" s="168" customFormat="1" x14ac:dyDescent="0.25"/>
    <row r="147" s="168" customFormat="1" x14ac:dyDescent="0.25"/>
    <row r="148" s="168" customFormat="1" x14ac:dyDescent="0.25"/>
    <row r="149" s="168" customFormat="1" x14ac:dyDescent="0.25"/>
    <row r="150" s="168" customFormat="1" x14ac:dyDescent="0.25"/>
    <row r="151" s="168" customFormat="1" x14ac:dyDescent="0.25"/>
    <row r="152" s="168" customFormat="1" x14ac:dyDescent="0.25"/>
    <row r="153" s="168" customFormat="1" x14ac:dyDescent="0.25"/>
    <row r="154" s="168" customFormat="1" x14ac:dyDescent="0.25"/>
    <row r="155" s="168" customFormat="1" x14ac:dyDescent="0.25"/>
    <row r="156" s="168" customFormat="1" x14ac:dyDescent="0.25"/>
    <row r="157" s="168" customFormat="1" x14ac:dyDescent="0.25"/>
    <row r="158" s="168" customFormat="1" x14ac:dyDescent="0.25"/>
    <row r="159" s="168" customFormat="1" x14ac:dyDescent="0.25"/>
    <row r="160" s="168" customFormat="1" x14ac:dyDescent="0.25"/>
    <row r="161" s="168" customFormat="1" x14ac:dyDescent="0.25"/>
    <row r="162" s="168" customFormat="1" x14ac:dyDescent="0.25"/>
    <row r="163" s="168" customFormat="1" x14ac:dyDescent="0.25"/>
    <row r="164" s="168" customFormat="1" x14ac:dyDescent="0.25"/>
    <row r="165" s="168" customFormat="1" x14ac:dyDescent="0.25"/>
    <row r="166" s="168" customFormat="1" x14ac:dyDescent="0.25"/>
    <row r="167" s="168" customFormat="1" x14ac:dyDescent="0.25"/>
    <row r="168" s="168" customFormat="1" x14ac:dyDescent="0.25"/>
    <row r="169" s="168" customFormat="1" x14ac:dyDescent="0.25"/>
    <row r="170" s="168" customFormat="1" x14ac:dyDescent="0.25"/>
    <row r="171" s="168" customFormat="1" x14ac:dyDescent="0.25"/>
    <row r="172" s="168" customFormat="1" x14ac:dyDescent="0.25"/>
    <row r="173" s="168" customFormat="1" x14ac:dyDescent="0.25"/>
    <row r="174" s="168" customFormat="1" x14ac:dyDescent="0.25"/>
    <row r="175" s="168" customFormat="1" x14ac:dyDescent="0.25"/>
    <row r="176" s="168" customFormat="1" x14ac:dyDescent="0.25"/>
    <row r="177" s="168" customFormat="1" x14ac:dyDescent="0.25"/>
    <row r="178" s="168" customFormat="1" x14ac:dyDescent="0.25"/>
    <row r="179" s="168" customFormat="1" x14ac:dyDescent="0.25"/>
    <row r="180" s="168" customFormat="1" x14ac:dyDescent="0.25"/>
    <row r="181" s="168" customFormat="1" x14ac:dyDescent="0.25"/>
    <row r="182" s="168" customFormat="1" x14ac:dyDescent="0.25"/>
    <row r="183" s="168" customFormat="1" x14ac:dyDescent="0.25"/>
    <row r="184" s="168" customFormat="1" x14ac:dyDescent="0.25"/>
    <row r="185" s="168" customFormat="1" x14ac:dyDescent="0.25"/>
    <row r="186" s="168" customFormat="1" x14ac:dyDescent="0.25"/>
    <row r="187" s="168" customFormat="1" x14ac:dyDescent="0.25"/>
    <row r="188" s="168" customFormat="1" x14ac:dyDescent="0.25"/>
    <row r="189" s="168" customFormat="1" x14ac:dyDescent="0.25"/>
    <row r="190" s="168" customFormat="1" x14ac:dyDescent="0.25"/>
    <row r="191" s="168" customFormat="1" x14ac:dyDescent="0.25"/>
    <row r="192" s="168" customFormat="1" x14ac:dyDescent="0.25"/>
    <row r="193" s="168" customFormat="1" x14ac:dyDescent="0.25"/>
    <row r="194" s="168" customFormat="1" x14ac:dyDescent="0.25"/>
    <row r="195" s="168" customFormat="1" x14ac:dyDescent="0.25"/>
    <row r="196" s="168" customFormat="1" x14ac:dyDescent="0.25"/>
    <row r="197" s="168" customFormat="1" x14ac:dyDescent="0.25"/>
    <row r="198" s="168" customFormat="1" x14ac:dyDescent="0.25"/>
    <row r="199" s="168" customFormat="1" x14ac:dyDescent="0.25"/>
    <row r="200" s="168" customFormat="1" x14ac:dyDescent="0.25"/>
    <row r="201" s="168" customFormat="1" x14ac:dyDescent="0.25"/>
    <row r="202" s="168" customFormat="1" x14ac:dyDescent="0.25"/>
    <row r="203" s="168" customFormat="1" x14ac:dyDescent="0.25"/>
    <row r="204" s="168" customFormat="1" x14ac:dyDescent="0.25"/>
  </sheetData>
  <mergeCells count="7">
    <mergeCell ref="V2:Y2"/>
    <mergeCell ref="R2:U2"/>
    <mergeCell ref="N2:Q2"/>
    <mergeCell ref="A2:A3"/>
    <mergeCell ref="B2:E2"/>
    <mergeCell ref="F2:I2"/>
    <mergeCell ref="J2:M2"/>
  </mergeCells>
  <phoneticPr fontId="37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7030A0"/>
    <pageSetUpPr fitToPage="1"/>
  </sheetPr>
  <dimension ref="A1:DF510"/>
  <sheetViews>
    <sheetView topLeftCell="A26" workbookViewId="0">
      <selection activeCell="B60" sqref="B60"/>
    </sheetView>
  </sheetViews>
  <sheetFormatPr defaultRowHeight="15" x14ac:dyDescent="0.25"/>
  <cols>
    <col min="1" max="1" width="37.28515625" customWidth="1"/>
    <col min="2" max="2" width="16" customWidth="1"/>
    <col min="3" max="3" width="6.140625" customWidth="1"/>
    <col min="4" max="4" width="8.28515625" hidden="1" customWidth="1"/>
    <col min="5" max="5" width="8.28515625" customWidth="1"/>
    <col min="6" max="6" width="8.85546875" customWidth="1"/>
    <col min="7" max="7" width="7.42578125" customWidth="1"/>
    <col min="8" max="8" width="9.42578125" customWidth="1"/>
    <col min="9" max="17" width="7.42578125" customWidth="1"/>
    <col min="18" max="23" width="7.42578125" style="168" customWidth="1"/>
    <col min="24" max="25" width="9.140625" style="168" customWidth="1"/>
    <col min="26" max="110" width="9" style="168"/>
  </cols>
  <sheetData>
    <row r="1" spans="1:31" s="168" customFormat="1" ht="34.5" customHeight="1" x14ac:dyDescent="0.25">
      <c r="A1" s="480" t="s">
        <v>264</v>
      </c>
      <c r="B1" s="480"/>
      <c r="C1" s="480"/>
      <c r="D1" s="480"/>
      <c r="E1" s="480"/>
      <c r="F1" s="480"/>
      <c r="G1" s="480"/>
    </row>
    <row r="2" spans="1:31" ht="63.75" customHeight="1" x14ac:dyDescent="0.25">
      <c r="A2" s="245" t="s">
        <v>147</v>
      </c>
      <c r="B2" s="245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</row>
    <row r="3" spans="1:31" x14ac:dyDescent="0.25">
      <c r="A3" s="1" t="s">
        <v>146</v>
      </c>
      <c r="B3" s="142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</row>
    <row r="4" spans="1:31" x14ac:dyDescent="0.25">
      <c r="A4" s="1" t="s">
        <v>145</v>
      </c>
      <c r="B4" s="349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</row>
    <row r="5" spans="1:31" x14ac:dyDescent="0.25">
      <c r="A5" s="1" t="s">
        <v>144</v>
      </c>
      <c r="B5" s="49">
        <f>(1+B3)/(1+B4)-1</f>
        <v>0</v>
      </c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</row>
    <row r="6" spans="1:31" x14ac:dyDescent="0.25">
      <c r="A6" s="49" t="s">
        <v>143</v>
      </c>
      <c r="B6" s="4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</row>
    <row r="7" spans="1:31" ht="15" hidden="1" customHeight="1" x14ac:dyDescent="0.25">
      <c r="A7" s="49" t="s">
        <v>231</v>
      </c>
      <c r="B7" s="142">
        <f>B6+B5</f>
        <v>0</v>
      </c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</row>
    <row r="8" spans="1:31" x14ac:dyDescent="0.25">
      <c r="A8" s="31" t="s">
        <v>138</v>
      </c>
      <c r="B8" s="47">
        <f>(B5+B6)+sens!B27</f>
        <v>0</v>
      </c>
      <c r="C8" s="247" t="s">
        <v>142</v>
      </c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</row>
    <row r="9" spans="1:31" s="168" customFormat="1" x14ac:dyDescent="0.25">
      <c r="B9" s="195"/>
    </row>
    <row r="10" spans="1:31" s="168" customFormat="1" x14ac:dyDescent="0.25"/>
    <row r="11" spans="1:31" s="168" customFormat="1" x14ac:dyDescent="0.25"/>
    <row r="12" spans="1:31" x14ac:dyDescent="0.25">
      <c r="A12" s="5" t="s">
        <v>204</v>
      </c>
      <c r="B12" s="55"/>
      <c r="C12" s="5"/>
      <c r="D12" s="479"/>
      <c r="E12" s="479"/>
      <c r="F12" s="479"/>
      <c r="G12" s="479"/>
      <c r="H12" s="479"/>
      <c r="I12" s="479"/>
      <c r="J12" s="479"/>
      <c r="K12" s="479"/>
      <c r="L12" s="479"/>
      <c r="M12" s="479"/>
      <c r="N12" s="479"/>
      <c r="O12" s="479"/>
      <c r="P12" s="479"/>
      <c r="Q12" s="479"/>
      <c r="R12" s="479"/>
      <c r="S12" s="479"/>
      <c r="T12" s="479"/>
      <c r="U12" s="479"/>
      <c r="V12" s="348"/>
      <c r="W12" s="348"/>
    </row>
    <row r="13" spans="1:31" x14ac:dyDescent="0.25">
      <c r="A13" s="442" t="s">
        <v>263</v>
      </c>
      <c r="B13" s="442"/>
      <c r="C13" s="478"/>
      <c r="D13" s="369">
        <v>2026</v>
      </c>
      <c r="E13" s="370"/>
      <c r="F13" s="370"/>
      <c r="G13" s="371"/>
      <c r="H13" s="369">
        <f>D13+1</f>
        <v>2027</v>
      </c>
      <c r="I13" s="370"/>
      <c r="J13" s="370"/>
      <c r="K13" s="371"/>
      <c r="L13" s="369">
        <f>H13+1</f>
        <v>2028</v>
      </c>
      <c r="M13" s="370"/>
      <c r="N13" s="370"/>
      <c r="O13" s="371"/>
      <c r="P13" s="369">
        <f>L13+1</f>
        <v>2029</v>
      </c>
      <c r="Q13" s="370"/>
      <c r="R13" s="370"/>
      <c r="S13" s="371"/>
      <c r="T13" s="369">
        <f>P13+1</f>
        <v>2030</v>
      </c>
      <c r="U13" s="370"/>
      <c r="V13" s="370"/>
      <c r="W13" s="371"/>
      <c r="X13" s="369">
        <f>T13+1</f>
        <v>2031</v>
      </c>
      <c r="Y13" s="370"/>
      <c r="Z13" s="370"/>
      <c r="AA13" s="371"/>
      <c r="AB13" s="369">
        <f>X13+1</f>
        <v>2032</v>
      </c>
      <c r="AC13" s="370"/>
      <c r="AD13" s="370"/>
      <c r="AE13" s="371"/>
    </row>
    <row r="14" spans="1:31" ht="24" customHeight="1" x14ac:dyDescent="0.25">
      <c r="A14" s="389"/>
      <c r="B14" s="389"/>
      <c r="C14" s="461"/>
      <c r="D14" s="6" t="s">
        <v>273</v>
      </c>
      <c r="E14" s="6" t="s">
        <v>274</v>
      </c>
      <c r="F14" s="6" t="s">
        <v>275</v>
      </c>
      <c r="G14" s="6" t="s">
        <v>276</v>
      </c>
      <c r="H14" s="6" t="s">
        <v>277</v>
      </c>
      <c r="I14" s="6" t="s">
        <v>278</v>
      </c>
      <c r="J14" s="6" t="s">
        <v>279</v>
      </c>
      <c r="K14" s="6" t="s">
        <v>280</v>
      </c>
      <c r="L14" s="6" t="s">
        <v>286</v>
      </c>
      <c r="M14" s="6" t="s">
        <v>287</v>
      </c>
      <c r="N14" s="6" t="s">
        <v>288</v>
      </c>
      <c r="O14" s="6" t="s">
        <v>289</v>
      </c>
      <c r="P14" s="6" t="s">
        <v>290</v>
      </c>
      <c r="Q14" s="6" t="s">
        <v>296</v>
      </c>
      <c r="R14" s="6" t="s">
        <v>297</v>
      </c>
      <c r="S14" s="6" t="s">
        <v>298</v>
      </c>
      <c r="T14" s="6" t="s">
        <v>299</v>
      </c>
      <c r="U14" s="6" t="s">
        <v>300</v>
      </c>
      <c r="V14" s="6" t="s">
        <v>301</v>
      </c>
      <c r="W14" s="6" t="s">
        <v>302</v>
      </c>
      <c r="X14" s="6" t="s">
        <v>303</v>
      </c>
      <c r="Y14" s="6" t="s">
        <v>317</v>
      </c>
      <c r="Z14" s="6" t="s">
        <v>328</v>
      </c>
      <c r="AA14" s="6" t="s">
        <v>329</v>
      </c>
      <c r="AB14" s="6" t="s">
        <v>330</v>
      </c>
      <c r="AC14" s="6" t="s">
        <v>331</v>
      </c>
      <c r="AD14" s="6" t="s">
        <v>338</v>
      </c>
      <c r="AE14" s="6" t="s">
        <v>339</v>
      </c>
    </row>
    <row r="15" spans="1:31" ht="13.5" customHeight="1" x14ac:dyDescent="0.25">
      <c r="A15" s="481" t="s">
        <v>282</v>
      </c>
      <c r="B15" s="481"/>
      <c r="C15" s="481"/>
      <c r="D15" s="126">
        <v>0</v>
      </c>
      <c r="E15" s="126">
        <f t="shared" ref="E15:AA15" si="0">D15+1</f>
        <v>1</v>
      </c>
      <c r="F15" s="126">
        <f t="shared" si="0"/>
        <v>2</v>
      </c>
      <c r="G15" s="126">
        <f t="shared" si="0"/>
        <v>3</v>
      </c>
      <c r="H15" s="126">
        <f t="shared" si="0"/>
        <v>4</v>
      </c>
      <c r="I15" s="126">
        <f t="shared" si="0"/>
        <v>5</v>
      </c>
      <c r="J15" s="126">
        <f t="shared" si="0"/>
        <v>6</v>
      </c>
      <c r="K15" s="126">
        <f t="shared" si="0"/>
        <v>7</v>
      </c>
      <c r="L15" s="126">
        <f t="shared" si="0"/>
        <v>8</v>
      </c>
      <c r="M15" s="126">
        <f t="shared" si="0"/>
        <v>9</v>
      </c>
      <c r="N15" s="126">
        <f t="shared" si="0"/>
        <v>10</v>
      </c>
      <c r="O15" s="126">
        <f t="shared" si="0"/>
        <v>11</v>
      </c>
      <c r="P15" s="126">
        <f t="shared" si="0"/>
        <v>12</v>
      </c>
      <c r="Q15" s="126">
        <f t="shared" si="0"/>
        <v>13</v>
      </c>
      <c r="R15" s="126">
        <f t="shared" si="0"/>
        <v>14</v>
      </c>
      <c r="S15" s="126">
        <f t="shared" si="0"/>
        <v>15</v>
      </c>
      <c r="T15" s="126">
        <f t="shared" si="0"/>
        <v>16</v>
      </c>
      <c r="U15" s="126">
        <f t="shared" si="0"/>
        <v>17</v>
      </c>
      <c r="V15" s="126">
        <f t="shared" si="0"/>
        <v>18</v>
      </c>
      <c r="W15" s="126">
        <f t="shared" si="0"/>
        <v>19</v>
      </c>
      <c r="X15" s="126">
        <f t="shared" si="0"/>
        <v>20</v>
      </c>
      <c r="Y15" s="126">
        <f t="shared" si="0"/>
        <v>21</v>
      </c>
      <c r="Z15" s="126">
        <f t="shared" si="0"/>
        <v>22</v>
      </c>
      <c r="AA15" s="126">
        <f t="shared" si="0"/>
        <v>23</v>
      </c>
      <c r="AB15" s="126">
        <f t="shared" ref="AB15" si="1">AA15+1</f>
        <v>24</v>
      </c>
      <c r="AC15" s="126">
        <f t="shared" ref="AC15" si="2">AB15+1</f>
        <v>25</v>
      </c>
      <c r="AD15" s="126">
        <f t="shared" ref="AD15" si="3">AC15+1</f>
        <v>26</v>
      </c>
      <c r="AE15" s="126">
        <f t="shared" ref="AE15" si="4">AD15+1</f>
        <v>27</v>
      </c>
    </row>
    <row r="16" spans="1:31" x14ac:dyDescent="0.25">
      <c r="A16" s="427" t="s">
        <v>141</v>
      </c>
      <c r="B16" s="428"/>
      <c r="C16" s="429"/>
      <c r="D16" s="26">
        <f>CF!B18</f>
        <v>0</v>
      </c>
      <c r="E16" s="26">
        <f>CF!C18</f>
        <v>0</v>
      </c>
      <c r="F16" s="26">
        <f>CF!D18</f>
        <v>0</v>
      </c>
      <c r="G16" s="26">
        <f>CF!E18</f>
        <v>0</v>
      </c>
      <c r="H16" s="26">
        <f>CF!F18</f>
        <v>0</v>
      </c>
      <c r="I16" s="26">
        <f>CF!G18</f>
        <v>0</v>
      </c>
      <c r="J16" s="26">
        <f>CF!H18</f>
        <v>0</v>
      </c>
      <c r="K16" s="26">
        <f>CF!I18</f>
        <v>0</v>
      </c>
      <c r="L16" s="26">
        <f>CF!J18</f>
        <v>0</v>
      </c>
      <c r="M16" s="26">
        <f>CF!K18</f>
        <v>0</v>
      </c>
      <c r="N16" s="26">
        <f>CF!L18</f>
        <v>0</v>
      </c>
      <c r="O16" s="26">
        <f>CF!M18</f>
        <v>0</v>
      </c>
      <c r="P16" s="26">
        <f>CF!N18</f>
        <v>0</v>
      </c>
      <c r="Q16" s="26">
        <f>CF!O18</f>
        <v>0</v>
      </c>
      <c r="R16" s="26">
        <f>CF!P18</f>
        <v>0</v>
      </c>
      <c r="S16" s="26">
        <f>CF!Q18</f>
        <v>0</v>
      </c>
      <c r="T16" s="26">
        <f>CF!R18</f>
        <v>0</v>
      </c>
      <c r="U16" s="26">
        <f>CF!S18</f>
        <v>0</v>
      </c>
      <c r="V16" s="26">
        <f>CF!T18</f>
        <v>0</v>
      </c>
      <c r="W16" s="26">
        <f>CF!U18</f>
        <v>0</v>
      </c>
      <c r="X16" s="26">
        <f>CF!V18</f>
        <v>0</v>
      </c>
      <c r="Y16" s="26">
        <f>CF!W18</f>
        <v>0</v>
      </c>
      <c r="Z16" s="26">
        <f>CF!X18</f>
        <v>0</v>
      </c>
      <c r="AA16" s="26">
        <f>CF!Y18</f>
        <v>0</v>
      </c>
      <c r="AB16" s="26">
        <f>CF!Z18</f>
        <v>0</v>
      </c>
      <c r="AC16" s="26">
        <f>CF!AA18</f>
        <v>0</v>
      </c>
      <c r="AD16" s="26">
        <f>CF!AB18</f>
        <v>0</v>
      </c>
      <c r="AE16" s="26">
        <f>CF!AC18</f>
        <v>0</v>
      </c>
    </row>
    <row r="17" spans="1:31" x14ac:dyDescent="0.25">
      <c r="A17" s="427" t="s">
        <v>154</v>
      </c>
      <c r="B17" s="428"/>
      <c r="C17" s="429"/>
      <c r="D17" s="26">
        <f>D16</f>
        <v>0</v>
      </c>
      <c r="E17" s="26">
        <f t="shared" ref="E17" si="5">E16+D17</f>
        <v>0</v>
      </c>
      <c r="F17" s="26">
        <f t="shared" ref="F17" si="6">F16+E17</f>
        <v>0</v>
      </c>
      <c r="G17" s="26">
        <f t="shared" ref="G17" si="7">G16+F17</f>
        <v>0</v>
      </c>
      <c r="H17" s="26">
        <f t="shared" ref="H17" si="8">H16+G17</f>
        <v>0</v>
      </c>
      <c r="I17" s="26">
        <f t="shared" ref="I17" si="9">I16+H17</f>
        <v>0</v>
      </c>
      <c r="J17" s="26">
        <f t="shared" ref="J17" si="10">J16+I17</f>
        <v>0</v>
      </c>
      <c r="K17" s="26">
        <f t="shared" ref="K17" si="11">K16+J17</f>
        <v>0</v>
      </c>
      <c r="L17" s="26">
        <f t="shared" ref="L17" si="12">L16+K17</f>
        <v>0</v>
      </c>
      <c r="M17" s="26">
        <f t="shared" ref="M17" si="13">M16+L17</f>
        <v>0</v>
      </c>
      <c r="N17" s="26">
        <f t="shared" ref="N17" si="14">N16+M17</f>
        <v>0</v>
      </c>
      <c r="O17" s="26">
        <f t="shared" ref="O17" si="15">O16+N17</f>
        <v>0</v>
      </c>
      <c r="P17" s="26">
        <f t="shared" ref="P17" si="16">P16+O17</f>
        <v>0</v>
      </c>
      <c r="Q17" s="26">
        <f t="shared" ref="Q17" si="17">Q16+P17</f>
        <v>0</v>
      </c>
      <c r="R17" s="26">
        <f t="shared" ref="R17" si="18">R16+Q17</f>
        <v>0</v>
      </c>
      <c r="S17" s="26">
        <f t="shared" ref="S17" si="19">S16+R17</f>
        <v>0</v>
      </c>
      <c r="T17" s="26">
        <f t="shared" ref="T17" si="20">T16+S17</f>
        <v>0</v>
      </c>
      <c r="U17" s="26">
        <f t="shared" ref="U17" si="21">U16+T17</f>
        <v>0</v>
      </c>
      <c r="V17" s="26">
        <f t="shared" ref="V17" si="22">V16+U17</f>
        <v>0</v>
      </c>
      <c r="W17" s="26">
        <f t="shared" ref="W17" si="23">W16+V17</f>
        <v>0</v>
      </c>
      <c r="X17" s="26">
        <f t="shared" ref="X17" si="24">X16+W17</f>
        <v>0</v>
      </c>
      <c r="Y17" s="26">
        <f t="shared" ref="Y17" si="25">Y16+X17</f>
        <v>0</v>
      </c>
      <c r="Z17" s="26">
        <f t="shared" ref="Z17" si="26">Z16+Y17</f>
        <v>0</v>
      </c>
      <c r="AA17" s="26">
        <f t="shared" ref="AA17" si="27">AA16+Z17</f>
        <v>0</v>
      </c>
      <c r="AB17" s="26">
        <f t="shared" ref="AB17" si="28">AB16+AA17</f>
        <v>0</v>
      </c>
      <c r="AC17" s="26">
        <f t="shared" ref="AC17" si="29">AC16+AB17</f>
        <v>0</v>
      </c>
      <c r="AD17" s="26">
        <f t="shared" ref="AD17" si="30">AD16+AC17</f>
        <v>0</v>
      </c>
      <c r="AE17" s="26">
        <f t="shared" ref="AE17" si="31">AE16+AD17</f>
        <v>0</v>
      </c>
    </row>
    <row r="18" spans="1:31" x14ac:dyDescent="0.25">
      <c r="A18" s="427" t="s">
        <v>155</v>
      </c>
      <c r="B18" s="428"/>
      <c r="C18" s="429"/>
      <c r="D18" s="2">
        <f t="shared" ref="D18" si="32">IF(E17&lt;0,1,IF(D17&lt;0,-D17/(E17-D17)+1,0))</f>
        <v>0</v>
      </c>
      <c r="E18" s="2">
        <f t="shared" ref="E18" si="33">IF(F17&lt;0,1,IF(E17&lt;0,-E17/(F17-E17)+1,0))</f>
        <v>0</v>
      </c>
      <c r="F18" s="2">
        <f t="shared" ref="F18" si="34">IF(G17&lt;0,1,IF(F17&lt;0,-F17/(G17-F17)+1,0))</f>
        <v>0</v>
      </c>
      <c r="G18" s="2">
        <f t="shared" ref="G18" si="35">IF(H17&lt;0,1,IF(G17&lt;0,-G17/(H17-G17)+1,0))</f>
        <v>0</v>
      </c>
      <c r="H18" s="2">
        <f t="shared" ref="H18" si="36">IF(I17&lt;0,1,IF(H17&lt;0,-H17/(I17-H17)+1,0))</f>
        <v>0</v>
      </c>
      <c r="I18" s="2">
        <f t="shared" ref="I18" si="37">IF(J17&lt;0,1,IF(I17&lt;0,-I17/(J17-I17)+1,0))</f>
        <v>0</v>
      </c>
      <c r="J18" s="2">
        <f t="shared" ref="J18" si="38">IF(K17&lt;0,1,IF(J17&lt;0,-J17/(K17-J17)+1,0))</f>
        <v>0</v>
      </c>
      <c r="K18" s="2">
        <f t="shared" ref="K18" si="39">IF(L17&lt;0,1,IF(K17&lt;0,-K17/(L17-K17)+1,0))</f>
        <v>0</v>
      </c>
      <c r="L18" s="2">
        <f t="shared" ref="L18" si="40">IF(M17&lt;0,1,IF(L17&lt;0,-L17/(M17-L17)+1,0))</f>
        <v>0</v>
      </c>
      <c r="M18" s="2">
        <f t="shared" ref="M18" si="41">IF(N17&lt;0,1,IF(M17&lt;0,-M17/(N17-M17)+1,0))</f>
        <v>0</v>
      </c>
      <c r="N18" s="2">
        <f t="shared" ref="N18" si="42">IF(O17&lt;0,1,IF(N17&lt;0,-N17/(O17-N17)+1,0))</f>
        <v>0</v>
      </c>
      <c r="O18" s="2">
        <f t="shared" ref="O18" si="43">IF(P17&lt;0,1,IF(O17&lt;0,-O17/(P17-O17)+1,0))</f>
        <v>0</v>
      </c>
      <c r="P18" s="2">
        <f t="shared" ref="P18" si="44">IF(Q17&lt;0,1,IF(P17&lt;0,-P17/(Q17-P17)+1,0))</f>
        <v>0</v>
      </c>
      <c r="Q18" s="2">
        <f t="shared" ref="Q18" si="45">IF(R17&lt;0,1,IF(Q17&lt;0,-Q17/(R17-Q17)+1,0))</f>
        <v>0</v>
      </c>
      <c r="R18" s="2">
        <f t="shared" ref="R18" si="46">IF(S17&lt;0,1,IF(R17&lt;0,-R17/(S17-R17)+1,0))</f>
        <v>0</v>
      </c>
      <c r="S18" s="2">
        <f t="shared" ref="S18" si="47">IF(T17&lt;0,1,IF(S17&lt;0,-S17/(T17-S17)+1,0))</f>
        <v>0</v>
      </c>
      <c r="T18" s="2">
        <f t="shared" ref="T18" si="48">IF(U17&lt;0,1,IF(T17&lt;0,-T17/(U17-T17)+1,0))</f>
        <v>0</v>
      </c>
      <c r="U18" s="2">
        <f t="shared" ref="U18" si="49">IF(V17&lt;0,1,IF(U17&lt;0,-U17/(V17-U17)+1,0))</f>
        <v>0</v>
      </c>
      <c r="V18" s="2">
        <f t="shared" ref="V18" si="50">IF(W17&lt;0,1,IF(V17&lt;0,-V17/(W17-V17)+1,0))</f>
        <v>0</v>
      </c>
      <c r="W18" s="2">
        <f t="shared" ref="W18" si="51">IF(X17&lt;0,1,IF(W17&lt;0,-W17/(X17-W17)+1,0))</f>
        <v>0</v>
      </c>
      <c r="X18" s="2">
        <f t="shared" ref="X18" si="52">IF(Y17&lt;0,1,IF(X17&lt;0,-X17/(Y17-X17)+1,0))</f>
        <v>0</v>
      </c>
      <c r="Y18" s="2">
        <f t="shared" ref="Y18" si="53">IF(Z17&lt;0,1,IF(Y17&lt;0,-Y17/(Z17-Y17)+1,0))</f>
        <v>0</v>
      </c>
      <c r="Z18" s="2">
        <f t="shared" ref="Z18" si="54">IF(AA17&lt;0,1,IF(Z17&lt;0,-Z17/(AA17-Z17)+1,0))</f>
        <v>0</v>
      </c>
      <c r="AA18" s="2">
        <f t="shared" ref="AA18" si="55">IF(AB17&lt;0,1,IF(AA17&lt;0,-AA17/(AB17-AA17)+1,0))</f>
        <v>0</v>
      </c>
      <c r="AB18" s="2">
        <f t="shared" ref="AB18" si="56">IF(AC17&lt;0,1,IF(AB17&lt;0,-AB17/(AC17-AB17)+1,0))</f>
        <v>0</v>
      </c>
      <c r="AC18" s="2">
        <f t="shared" ref="AC18" si="57">IF(AD17&lt;0,1,IF(AC17&lt;0,-AC17/(AD17-AC17)+1,0))</f>
        <v>0</v>
      </c>
      <c r="AD18" s="2">
        <f t="shared" ref="AD18" si="58">IF(AE17&lt;0,1,IF(AD17&lt;0,-AD17/(AE17-AD17)+1,0))</f>
        <v>0</v>
      </c>
      <c r="AE18" s="2">
        <f t="shared" ref="AE18" si="59">IF(AF17&lt;0,1,IF(AE17&lt;0,-AE17/(AF17-AE17)+1,0))</f>
        <v>0</v>
      </c>
    </row>
    <row r="19" spans="1:31" x14ac:dyDescent="0.25">
      <c r="A19" s="427" t="s">
        <v>138</v>
      </c>
      <c r="B19" s="428"/>
      <c r="C19" s="429"/>
      <c r="D19" s="52">
        <f t="shared" ref="D19:AE19" si="60">$B$8</f>
        <v>0</v>
      </c>
      <c r="E19" s="52">
        <f>$B$8</f>
        <v>0</v>
      </c>
      <c r="F19" s="52">
        <f t="shared" si="60"/>
        <v>0</v>
      </c>
      <c r="G19" s="52">
        <f t="shared" si="60"/>
        <v>0</v>
      </c>
      <c r="H19" s="52">
        <f t="shared" si="60"/>
        <v>0</v>
      </c>
      <c r="I19" s="52">
        <f t="shared" si="60"/>
        <v>0</v>
      </c>
      <c r="J19" s="52">
        <f t="shared" si="60"/>
        <v>0</v>
      </c>
      <c r="K19" s="52">
        <f t="shared" si="60"/>
        <v>0</v>
      </c>
      <c r="L19" s="52">
        <f t="shared" si="60"/>
        <v>0</v>
      </c>
      <c r="M19" s="52">
        <f t="shared" si="60"/>
        <v>0</v>
      </c>
      <c r="N19" s="52">
        <f t="shared" si="60"/>
        <v>0</v>
      </c>
      <c r="O19" s="52">
        <f t="shared" si="60"/>
        <v>0</v>
      </c>
      <c r="P19" s="52">
        <f t="shared" si="60"/>
        <v>0</v>
      </c>
      <c r="Q19" s="52">
        <f t="shared" si="60"/>
        <v>0</v>
      </c>
      <c r="R19" s="52">
        <f t="shared" si="60"/>
        <v>0</v>
      </c>
      <c r="S19" s="52">
        <f t="shared" si="60"/>
        <v>0</v>
      </c>
      <c r="T19" s="52">
        <f t="shared" si="60"/>
        <v>0</v>
      </c>
      <c r="U19" s="52">
        <f t="shared" si="60"/>
        <v>0</v>
      </c>
      <c r="V19" s="52">
        <f t="shared" si="60"/>
        <v>0</v>
      </c>
      <c r="W19" s="52">
        <f t="shared" si="60"/>
        <v>0</v>
      </c>
      <c r="X19" s="52">
        <f t="shared" si="60"/>
        <v>0</v>
      </c>
      <c r="Y19" s="52">
        <f t="shared" si="60"/>
        <v>0</v>
      </c>
      <c r="Z19" s="52">
        <f t="shared" si="60"/>
        <v>0</v>
      </c>
      <c r="AA19" s="52">
        <f t="shared" si="60"/>
        <v>0</v>
      </c>
      <c r="AB19" s="52">
        <f t="shared" si="60"/>
        <v>0</v>
      </c>
      <c r="AC19" s="52">
        <f t="shared" si="60"/>
        <v>0</v>
      </c>
      <c r="AD19" s="52">
        <f t="shared" si="60"/>
        <v>0</v>
      </c>
      <c r="AE19" s="52">
        <f t="shared" si="60"/>
        <v>0</v>
      </c>
    </row>
    <row r="20" spans="1:31" x14ac:dyDescent="0.25">
      <c r="A20" s="427" t="s">
        <v>140</v>
      </c>
      <c r="B20" s="428"/>
      <c r="C20" s="429"/>
      <c r="D20" s="51">
        <f t="shared" ref="D20:Q20" si="61">1/((1+D19)^(1/4))</f>
        <v>1</v>
      </c>
      <c r="E20" s="51">
        <f t="shared" si="61"/>
        <v>1</v>
      </c>
      <c r="F20" s="51">
        <f t="shared" si="61"/>
        <v>1</v>
      </c>
      <c r="G20" s="51">
        <f t="shared" si="61"/>
        <v>1</v>
      </c>
      <c r="H20" s="51">
        <f t="shared" si="61"/>
        <v>1</v>
      </c>
      <c r="I20" s="51">
        <f t="shared" si="61"/>
        <v>1</v>
      </c>
      <c r="J20" s="51">
        <f t="shared" si="61"/>
        <v>1</v>
      </c>
      <c r="K20" s="51">
        <f t="shared" si="61"/>
        <v>1</v>
      </c>
      <c r="L20" s="51">
        <f t="shared" si="61"/>
        <v>1</v>
      </c>
      <c r="M20" s="51">
        <f t="shared" si="61"/>
        <v>1</v>
      </c>
      <c r="N20" s="51">
        <f t="shared" si="61"/>
        <v>1</v>
      </c>
      <c r="O20" s="51">
        <f t="shared" si="61"/>
        <v>1</v>
      </c>
      <c r="P20" s="51">
        <f t="shared" si="61"/>
        <v>1</v>
      </c>
      <c r="Q20" s="51">
        <f t="shared" si="61"/>
        <v>1</v>
      </c>
      <c r="R20" s="51">
        <f t="shared" ref="R20:U20" si="62">1/((1+R19)^(1/4))</f>
        <v>1</v>
      </c>
      <c r="S20" s="51">
        <f t="shared" si="62"/>
        <v>1</v>
      </c>
      <c r="T20" s="51">
        <f t="shared" si="62"/>
        <v>1</v>
      </c>
      <c r="U20" s="51">
        <f t="shared" si="62"/>
        <v>1</v>
      </c>
      <c r="V20" s="51">
        <f t="shared" ref="V20:Y20" si="63">1/((1+V19)^(1/4))</f>
        <v>1</v>
      </c>
      <c r="W20" s="51">
        <f t="shared" si="63"/>
        <v>1</v>
      </c>
      <c r="X20" s="51">
        <f t="shared" si="63"/>
        <v>1</v>
      </c>
      <c r="Y20" s="51">
        <f t="shared" si="63"/>
        <v>1</v>
      </c>
      <c r="Z20" s="51">
        <f t="shared" ref="Z20:AC20" si="64">1/((1+Z19)^(1/4))</f>
        <v>1</v>
      </c>
      <c r="AA20" s="51">
        <f t="shared" si="64"/>
        <v>1</v>
      </c>
      <c r="AB20" s="51">
        <f t="shared" si="64"/>
        <v>1</v>
      </c>
      <c r="AC20" s="51">
        <f t="shared" si="64"/>
        <v>1</v>
      </c>
      <c r="AD20" s="51">
        <f t="shared" ref="AD20:AE20" si="65">1/((1+AD19)^(1/4))</f>
        <v>1</v>
      </c>
      <c r="AE20" s="51">
        <f t="shared" si="65"/>
        <v>1</v>
      </c>
    </row>
    <row r="21" spans="1:31" x14ac:dyDescent="0.25">
      <c r="A21" s="427" t="s">
        <v>139</v>
      </c>
      <c r="B21" s="428"/>
      <c r="C21" s="429"/>
      <c r="D21" s="51">
        <f t="shared" ref="D21:Q21" si="66">D20^D15</f>
        <v>1</v>
      </c>
      <c r="E21" s="51">
        <f t="shared" si="66"/>
        <v>1</v>
      </c>
      <c r="F21" s="51">
        <f t="shared" si="66"/>
        <v>1</v>
      </c>
      <c r="G21" s="51">
        <f t="shared" si="66"/>
        <v>1</v>
      </c>
      <c r="H21" s="51">
        <f t="shared" si="66"/>
        <v>1</v>
      </c>
      <c r="I21" s="51">
        <f t="shared" si="66"/>
        <v>1</v>
      </c>
      <c r="J21" s="51">
        <f t="shared" si="66"/>
        <v>1</v>
      </c>
      <c r="K21" s="51">
        <f t="shared" si="66"/>
        <v>1</v>
      </c>
      <c r="L21" s="51">
        <f t="shared" si="66"/>
        <v>1</v>
      </c>
      <c r="M21" s="51">
        <f t="shared" si="66"/>
        <v>1</v>
      </c>
      <c r="N21" s="51">
        <f t="shared" si="66"/>
        <v>1</v>
      </c>
      <c r="O21" s="51">
        <f t="shared" si="66"/>
        <v>1</v>
      </c>
      <c r="P21" s="51">
        <f t="shared" si="66"/>
        <v>1</v>
      </c>
      <c r="Q21" s="51">
        <f t="shared" si="66"/>
        <v>1</v>
      </c>
      <c r="R21" s="51">
        <f t="shared" ref="R21:S21" si="67">R20^R15</f>
        <v>1</v>
      </c>
      <c r="S21" s="51">
        <f t="shared" si="67"/>
        <v>1</v>
      </c>
      <c r="T21" s="51">
        <f t="shared" ref="T21:W21" si="68">T20^T15</f>
        <v>1</v>
      </c>
      <c r="U21" s="51">
        <f t="shared" si="68"/>
        <v>1</v>
      </c>
      <c r="V21" s="51">
        <f t="shared" si="68"/>
        <v>1</v>
      </c>
      <c r="W21" s="51">
        <f t="shared" si="68"/>
        <v>1</v>
      </c>
      <c r="X21" s="51">
        <f t="shared" ref="X21:AA21" si="69">X20^X15</f>
        <v>1</v>
      </c>
      <c r="Y21" s="51">
        <f t="shared" si="69"/>
        <v>1</v>
      </c>
      <c r="Z21" s="51">
        <f t="shared" si="69"/>
        <v>1</v>
      </c>
      <c r="AA21" s="51">
        <f t="shared" si="69"/>
        <v>1</v>
      </c>
      <c r="AB21" s="51">
        <f t="shared" ref="AB21:AE21" si="70">AB20^AB15</f>
        <v>1</v>
      </c>
      <c r="AC21" s="51">
        <f t="shared" si="70"/>
        <v>1</v>
      </c>
      <c r="AD21" s="51">
        <f t="shared" si="70"/>
        <v>1</v>
      </c>
      <c r="AE21" s="51">
        <f t="shared" si="70"/>
        <v>1</v>
      </c>
    </row>
    <row r="22" spans="1:31" x14ac:dyDescent="0.25">
      <c r="A22" s="445" t="s">
        <v>137</v>
      </c>
      <c r="B22" s="446"/>
      <c r="C22" s="447"/>
      <c r="D22" s="53">
        <f t="shared" ref="D22:Q22" si="71">D16*D21</f>
        <v>0</v>
      </c>
      <c r="E22" s="53">
        <f t="shared" si="71"/>
        <v>0</v>
      </c>
      <c r="F22" s="53">
        <f t="shared" si="71"/>
        <v>0</v>
      </c>
      <c r="G22" s="53">
        <f t="shared" si="71"/>
        <v>0</v>
      </c>
      <c r="H22" s="53">
        <f t="shared" si="71"/>
        <v>0</v>
      </c>
      <c r="I22" s="53">
        <f t="shared" si="71"/>
        <v>0</v>
      </c>
      <c r="J22" s="53">
        <f t="shared" si="71"/>
        <v>0</v>
      </c>
      <c r="K22" s="53">
        <f t="shared" si="71"/>
        <v>0</v>
      </c>
      <c r="L22" s="53">
        <f t="shared" si="71"/>
        <v>0</v>
      </c>
      <c r="M22" s="53">
        <f t="shared" si="71"/>
        <v>0</v>
      </c>
      <c r="N22" s="53">
        <f t="shared" si="71"/>
        <v>0</v>
      </c>
      <c r="O22" s="53">
        <f t="shared" si="71"/>
        <v>0</v>
      </c>
      <c r="P22" s="53">
        <f t="shared" si="71"/>
        <v>0</v>
      </c>
      <c r="Q22" s="53">
        <f t="shared" si="71"/>
        <v>0</v>
      </c>
      <c r="R22" s="53">
        <f t="shared" ref="R22:U22" si="72">R16*R21</f>
        <v>0</v>
      </c>
      <c r="S22" s="53">
        <f t="shared" si="72"/>
        <v>0</v>
      </c>
      <c r="T22" s="53">
        <f t="shared" si="72"/>
        <v>0</v>
      </c>
      <c r="U22" s="53">
        <f t="shared" si="72"/>
        <v>0</v>
      </c>
      <c r="V22" s="53">
        <f t="shared" ref="V22:Y22" si="73">V16*V21</f>
        <v>0</v>
      </c>
      <c r="W22" s="53">
        <f t="shared" si="73"/>
        <v>0</v>
      </c>
      <c r="X22" s="53">
        <f t="shared" si="73"/>
        <v>0</v>
      </c>
      <c r="Y22" s="53">
        <f t="shared" si="73"/>
        <v>0</v>
      </c>
      <c r="Z22" s="53">
        <f t="shared" ref="Z22:AC22" si="74">Z16*Z21</f>
        <v>0</v>
      </c>
      <c r="AA22" s="53">
        <f t="shared" si="74"/>
        <v>0</v>
      </c>
      <c r="AB22" s="53">
        <f t="shared" si="74"/>
        <v>0</v>
      </c>
      <c r="AC22" s="53">
        <f t="shared" si="74"/>
        <v>0</v>
      </c>
      <c r="AD22" s="53">
        <f t="shared" ref="AD22:AE22" si="75">AD16*AD21</f>
        <v>0</v>
      </c>
      <c r="AE22" s="53">
        <f t="shared" si="75"/>
        <v>0</v>
      </c>
    </row>
    <row r="23" spans="1:31" x14ac:dyDescent="0.25">
      <c r="A23" s="427" t="s">
        <v>158</v>
      </c>
      <c r="B23" s="428"/>
      <c r="C23" s="429"/>
      <c r="D23" s="54">
        <f t="shared" ref="D23:Q23" si="76">IF(D22&lt;0,D22,0)</f>
        <v>0</v>
      </c>
      <c r="E23" s="54">
        <f t="shared" si="76"/>
        <v>0</v>
      </c>
      <c r="F23" s="54">
        <f t="shared" si="76"/>
        <v>0</v>
      </c>
      <c r="G23" s="54">
        <f t="shared" si="76"/>
        <v>0</v>
      </c>
      <c r="H23" s="54">
        <f t="shared" si="76"/>
        <v>0</v>
      </c>
      <c r="I23" s="54">
        <f t="shared" si="76"/>
        <v>0</v>
      </c>
      <c r="J23" s="54">
        <f t="shared" si="76"/>
        <v>0</v>
      </c>
      <c r="K23" s="54">
        <f t="shared" si="76"/>
        <v>0</v>
      </c>
      <c r="L23" s="54">
        <f t="shared" si="76"/>
        <v>0</v>
      </c>
      <c r="M23" s="54">
        <f t="shared" si="76"/>
        <v>0</v>
      </c>
      <c r="N23" s="54">
        <f t="shared" si="76"/>
        <v>0</v>
      </c>
      <c r="O23" s="54">
        <f t="shared" si="76"/>
        <v>0</v>
      </c>
      <c r="P23" s="54">
        <f t="shared" si="76"/>
        <v>0</v>
      </c>
      <c r="Q23" s="54">
        <f t="shared" si="76"/>
        <v>0</v>
      </c>
      <c r="R23" s="54">
        <f t="shared" ref="R23:U23" si="77">IF(R22&lt;0,R22,0)</f>
        <v>0</v>
      </c>
      <c r="S23" s="54">
        <f t="shared" si="77"/>
        <v>0</v>
      </c>
      <c r="T23" s="54">
        <f t="shared" si="77"/>
        <v>0</v>
      </c>
      <c r="U23" s="54">
        <f t="shared" si="77"/>
        <v>0</v>
      </c>
      <c r="V23" s="54">
        <f t="shared" ref="V23:Y23" si="78">IF(V22&lt;0,V22,0)</f>
        <v>0</v>
      </c>
      <c r="W23" s="54">
        <f t="shared" si="78"/>
        <v>0</v>
      </c>
      <c r="X23" s="54">
        <f t="shared" si="78"/>
        <v>0</v>
      </c>
      <c r="Y23" s="54">
        <f t="shared" si="78"/>
        <v>0</v>
      </c>
      <c r="Z23" s="54">
        <f t="shared" ref="Z23:AC23" si="79">IF(Z22&lt;0,Z22,0)</f>
        <v>0</v>
      </c>
      <c r="AA23" s="54">
        <f t="shared" si="79"/>
        <v>0</v>
      </c>
      <c r="AB23" s="54">
        <f t="shared" si="79"/>
        <v>0</v>
      </c>
      <c r="AC23" s="54">
        <f t="shared" si="79"/>
        <v>0</v>
      </c>
      <c r="AD23" s="54">
        <f t="shared" ref="AD23:AE23" si="80">IF(AD22&lt;0,AD22,0)</f>
        <v>0</v>
      </c>
      <c r="AE23" s="54">
        <f t="shared" si="80"/>
        <v>0</v>
      </c>
    </row>
    <row r="24" spans="1:31" x14ac:dyDescent="0.25">
      <c r="A24" s="427" t="s">
        <v>157</v>
      </c>
      <c r="B24" s="428"/>
      <c r="C24" s="429"/>
      <c r="D24" s="54">
        <f t="shared" ref="D24:Q24" si="81">IF(D22&gt;0,D22,0)</f>
        <v>0</v>
      </c>
      <c r="E24" s="54">
        <f t="shared" si="81"/>
        <v>0</v>
      </c>
      <c r="F24" s="54">
        <f t="shared" si="81"/>
        <v>0</v>
      </c>
      <c r="G24" s="54">
        <f t="shared" si="81"/>
        <v>0</v>
      </c>
      <c r="H24" s="54">
        <f t="shared" si="81"/>
        <v>0</v>
      </c>
      <c r="I24" s="54">
        <f t="shared" si="81"/>
        <v>0</v>
      </c>
      <c r="J24" s="54">
        <f t="shared" si="81"/>
        <v>0</v>
      </c>
      <c r="K24" s="54">
        <f t="shared" si="81"/>
        <v>0</v>
      </c>
      <c r="L24" s="54">
        <f t="shared" si="81"/>
        <v>0</v>
      </c>
      <c r="M24" s="54">
        <f t="shared" si="81"/>
        <v>0</v>
      </c>
      <c r="N24" s="54">
        <f t="shared" si="81"/>
        <v>0</v>
      </c>
      <c r="O24" s="54">
        <f t="shared" si="81"/>
        <v>0</v>
      </c>
      <c r="P24" s="54">
        <f t="shared" si="81"/>
        <v>0</v>
      </c>
      <c r="Q24" s="54">
        <f t="shared" si="81"/>
        <v>0</v>
      </c>
      <c r="R24" s="54">
        <f t="shared" ref="R24:U24" si="82">IF(R22&gt;0,R22,0)</f>
        <v>0</v>
      </c>
      <c r="S24" s="54">
        <f t="shared" si="82"/>
        <v>0</v>
      </c>
      <c r="T24" s="54">
        <f t="shared" si="82"/>
        <v>0</v>
      </c>
      <c r="U24" s="54">
        <f t="shared" si="82"/>
        <v>0</v>
      </c>
      <c r="V24" s="54">
        <f t="shared" ref="V24:Y24" si="83">IF(V22&gt;0,V22,0)</f>
        <v>0</v>
      </c>
      <c r="W24" s="54">
        <f t="shared" si="83"/>
        <v>0</v>
      </c>
      <c r="X24" s="54">
        <f t="shared" si="83"/>
        <v>0</v>
      </c>
      <c r="Y24" s="54">
        <f t="shared" si="83"/>
        <v>0</v>
      </c>
      <c r="Z24" s="54">
        <f t="shared" ref="Z24:AC24" si="84">IF(Z22&gt;0,Z22,0)</f>
        <v>0</v>
      </c>
      <c r="AA24" s="54">
        <f t="shared" si="84"/>
        <v>0</v>
      </c>
      <c r="AB24" s="54">
        <f t="shared" si="84"/>
        <v>0</v>
      </c>
      <c r="AC24" s="54">
        <f t="shared" si="84"/>
        <v>0</v>
      </c>
      <c r="AD24" s="54">
        <f t="shared" ref="AD24:AE24" si="85">IF(AD22&gt;0,AD22,0)</f>
        <v>0</v>
      </c>
      <c r="AE24" s="54">
        <f t="shared" si="85"/>
        <v>0</v>
      </c>
    </row>
    <row r="25" spans="1:31" x14ac:dyDescent="0.25">
      <c r="A25" s="427" t="s">
        <v>136</v>
      </c>
      <c r="B25" s="428"/>
      <c r="C25" s="429"/>
      <c r="D25" s="53">
        <f>D22</f>
        <v>0</v>
      </c>
      <c r="E25" s="53">
        <f t="shared" ref="E25" si="86">D25+E22</f>
        <v>0</v>
      </c>
      <c r="F25" s="53">
        <f t="shared" ref="F25" si="87">E25+F22</f>
        <v>0</v>
      </c>
      <c r="G25" s="53">
        <f t="shared" ref="G25" si="88">F25+G22</f>
        <v>0</v>
      </c>
      <c r="H25" s="53">
        <f t="shared" ref="H25" si="89">G25+H22</f>
        <v>0</v>
      </c>
      <c r="I25" s="53">
        <f t="shared" ref="I25" si="90">H25+I22</f>
        <v>0</v>
      </c>
      <c r="J25" s="53">
        <f t="shared" ref="J25" si="91">I25+J22</f>
        <v>0</v>
      </c>
      <c r="K25" s="53">
        <f t="shared" ref="K25" si="92">J25+K22</f>
        <v>0</v>
      </c>
      <c r="L25" s="53">
        <f t="shared" ref="L25" si="93">K25+L22</f>
        <v>0</v>
      </c>
      <c r="M25" s="53">
        <f t="shared" ref="M25" si="94">L25+M22</f>
        <v>0</v>
      </c>
      <c r="N25" s="53">
        <f t="shared" ref="N25" si="95">M25+N22</f>
        <v>0</v>
      </c>
      <c r="O25" s="53">
        <f t="shared" ref="O25" si="96">N25+O22</f>
        <v>0</v>
      </c>
      <c r="P25" s="53">
        <f t="shared" ref="P25" si="97">O25+P22</f>
        <v>0</v>
      </c>
      <c r="Q25" s="53">
        <f t="shared" ref="Q25" si="98">P25+Q22</f>
        <v>0</v>
      </c>
      <c r="R25" s="53">
        <f t="shared" ref="R25" si="99">Q25+R22</f>
        <v>0</v>
      </c>
      <c r="S25" s="53">
        <f t="shared" ref="S25" si="100">R25+S22</f>
        <v>0</v>
      </c>
      <c r="T25" s="53">
        <f t="shared" ref="T25" si="101">S25+T22</f>
        <v>0</v>
      </c>
      <c r="U25" s="53">
        <f t="shared" ref="U25" si="102">T25+U22</f>
        <v>0</v>
      </c>
      <c r="V25" s="53">
        <f t="shared" ref="V25" si="103">U25+V22</f>
        <v>0</v>
      </c>
      <c r="W25" s="53">
        <f t="shared" ref="W25" si="104">V25+W22</f>
        <v>0</v>
      </c>
      <c r="X25" s="53">
        <f t="shared" ref="X25" si="105">W25+X22</f>
        <v>0</v>
      </c>
      <c r="Y25" s="53">
        <f t="shared" ref="Y25" si="106">X25+Y22</f>
        <v>0</v>
      </c>
      <c r="Z25" s="53">
        <f t="shared" ref="Z25" si="107">Y25+Z22</f>
        <v>0</v>
      </c>
      <c r="AA25" s="53">
        <f t="shared" ref="AA25" si="108">Z25+AA22</f>
        <v>0</v>
      </c>
      <c r="AB25" s="53">
        <f t="shared" ref="AB25" si="109">AA25+AB22</f>
        <v>0</v>
      </c>
      <c r="AC25" s="53">
        <f t="shared" ref="AC25" si="110">AB25+AC22</f>
        <v>0</v>
      </c>
      <c r="AD25" s="53">
        <f t="shared" ref="AD25" si="111">AC25+AD22</f>
        <v>0</v>
      </c>
      <c r="AE25" s="53">
        <f t="shared" ref="AE25" si="112">AD25+AE22</f>
        <v>0</v>
      </c>
    </row>
    <row r="26" spans="1:31" x14ac:dyDescent="0.25">
      <c r="A26" s="427" t="s">
        <v>156</v>
      </c>
      <c r="B26" s="428"/>
      <c r="C26" s="429"/>
      <c r="D26" s="2">
        <f t="shared" ref="D26" si="113">IF(E25&lt;0,1,IF(D25&lt;0,-D25/(E25-D25)+1,0))</f>
        <v>0</v>
      </c>
      <c r="E26" s="2">
        <f t="shared" ref="E26" si="114">IF(F25&lt;0,1,IF(E25&lt;0,-E25/(F25-E25)+1,0))</f>
        <v>0</v>
      </c>
      <c r="F26" s="2">
        <f t="shared" ref="F26" si="115">IF(G25&lt;0,1,IF(F25&lt;0,-F25/(G25-F25)+1,0))</f>
        <v>0</v>
      </c>
      <c r="G26" s="2">
        <f t="shared" ref="G26" si="116">IF(H25&lt;0,1,IF(G25&lt;0,-G25/(H25-G25)+1,0))</f>
        <v>0</v>
      </c>
      <c r="H26" s="2">
        <f t="shared" ref="H26" si="117">IF(I25&lt;0,1,IF(H25&lt;0,-H25/(I25-H25)+1,0))</f>
        <v>0</v>
      </c>
      <c r="I26" s="2">
        <f t="shared" ref="I26" si="118">IF(J25&lt;0,1,IF(I25&lt;0,-I25/(J25-I25)+1,0))</f>
        <v>0</v>
      </c>
      <c r="J26" s="2">
        <f t="shared" ref="J26" si="119">IF(K25&lt;0,1,IF(J25&lt;0,-J25/(K25-J25)+1,0))</f>
        <v>0</v>
      </c>
      <c r="K26" s="2">
        <f t="shared" ref="K26" si="120">IF(L25&lt;0,1,IF(K25&lt;0,-K25/(L25-K25)+1,0))</f>
        <v>0</v>
      </c>
      <c r="L26" s="2">
        <f t="shared" ref="L26" si="121">IF(M25&lt;0,1,IF(L25&lt;0,-L25/(M25-L25)+1,0))</f>
        <v>0</v>
      </c>
      <c r="M26" s="2">
        <f t="shared" ref="M26" si="122">IF(N25&lt;0,1,IF(M25&lt;0,-M25/(N25-M25)+1,0))</f>
        <v>0</v>
      </c>
      <c r="N26" s="2">
        <f t="shared" ref="N26" si="123">IF(O25&lt;0,1,IF(N25&lt;0,-N25/(O25-N25)+1,0))</f>
        <v>0</v>
      </c>
      <c r="O26" s="2">
        <f t="shared" ref="O26" si="124">IF(P25&lt;0,1,IF(O25&lt;0,-O25/(P25-O25)+1,0))</f>
        <v>0</v>
      </c>
      <c r="P26" s="2">
        <f t="shared" ref="P26" si="125">IF(Q25&lt;0,1,IF(P25&lt;0,-P25/(Q25-P25)+1,0))</f>
        <v>0</v>
      </c>
      <c r="Q26" s="2">
        <f t="shared" ref="Q26" si="126">IF(R25&lt;0,1,IF(Q25&lt;0,-Q25/(R25-Q25)+1,0))</f>
        <v>0</v>
      </c>
      <c r="R26" s="2">
        <f t="shared" ref="R26" si="127">IF(S25&lt;0,1,IF(R25&lt;0,-R25/(S25-R25)+1,0))</f>
        <v>0</v>
      </c>
      <c r="S26" s="2">
        <f t="shared" ref="S26" si="128">IF(T25&lt;0,1,IF(S25&lt;0,-S25/(T25-S25)+1,0))</f>
        <v>0</v>
      </c>
      <c r="T26" s="2">
        <f t="shared" ref="T26" si="129">IF(U25&lt;0,1,IF(T25&lt;0,-T25/(U25-T25)+1,0))</f>
        <v>0</v>
      </c>
      <c r="U26" s="2">
        <f t="shared" ref="U26" si="130">IF(V25&lt;0,1,IF(U25&lt;0,-U25/(V25-U25)+1,0))</f>
        <v>0</v>
      </c>
      <c r="V26" s="2">
        <f t="shared" ref="V26" si="131">IF(W25&lt;0,1,IF(V25&lt;0,-V25/(W25-V25)+1,0))</f>
        <v>0</v>
      </c>
      <c r="W26" s="2">
        <f t="shared" ref="W26" si="132">IF(X25&lt;0,1,IF(W25&lt;0,-W25/(X25-W25)+1,0))</f>
        <v>0</v>
      </c>
      <c r="X26" s="2">
        <f t="shared" ref="X26" si="133">IF(Y25&lt;0,1,IF(X25&lt;0,-X25/(Y25-X25)+1,0))</f>
        <v>0</v>
      </c>
      <c r="Y26" s="2">
        <f t="shared" ref="Y26" si="134">IF(Z25&lt;0,1,IF(Y25&lt;0,-Y25/(Z25-Y25)+1,0))</f>
        <v>0</v>
      </c>
      <c r="Z26" s="2">
        <f t="shared" ref="Z26" si="135">IF(AA25&lt;0,1,IF(Z25&lt;0,-Z25/(AA25-Z25)+1,0))</f>
        <v>0</v>
      </c>
      <c r="AA26" s="2">
        <f t="shared" ref="AA26" si="136">IF(AB25&lt;0,1,IF(AA25&lt;0,-AA25/(AB25-AA25)+1,0))</f>
        <v>0</v>
      </c>
      <c r="AB26" s="2">
        <f t="shared" ref="AB26" si="137">IF(AC25&lt;0,1,IF(AB25&lt;0,-AB25/(AC25-AB25)+1,0))</f>
        <v>0</v>
      </c>
      <c r="AC26" s="2">
        <f t="shared" ref="AC26" si="138">IF(AD25&lt;0,1,IF(AC25&lt;0,-AC25/(AD25-AC25)+1,0))</f>
        <v>0</v>
      </c>
      <c r="AD26" s="2">
        <f t="shared" ref="AD26" si="139">IF(AE25&lt;0,1,IF(AD25&lt;0,-AD25/(AE25-AD25)+1,0))</f>
        <v>0</v>
      </c>
      <c r="AE26" s="2">
        <f t="shared" ref="AE26" si="140">IF(AF25&lt;0,1,IF(AE25&lt;0,-AE25/(AF25-AE25)+1,0))</f>
        <v>0</v>
      </c>
    </row>
    <row r="27" spans="1:31" s="168" customFormat="1" x14ac:dyDescent="0.25">
      <c r="A27" s="178"/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</row>
    <row r="28" spans="1:31" x14ac:dyDescent="0.25">
      <c r="A28" s="69" t="s">
        <v>148</v>
      </c>
      <c r="B28" s="70">
        <f>X25</f>
        <v>0</v>
      </c>
      <c r="C28" s="69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</row>
    <row r="29" spans="1:31" ht="15" hidden="1" customHeight="1" x14ac:dyDescent="0.25">
      <c r="A29" s="69" t="s">
        <v>149</v>
      </c>
      <c r="B29" s="70">
        <f>Q25</f>
        <v>0</v>
      </c>
      <c r="C29" s="69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</row>
    <row r="30" spans="1:31" x14ac:dyDescent="0.25">
      <c r="A30" s="69" t="s">
        <v>150</v>
      </c>
      <c r="B30" s="71" t="e">
        <f>(1+IRR(E16:X16))^4-1</f>
        <v>#NUM!</v>
      </c>
      <c r="C30" s="69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</row>
    <row r="31" spans="1:31" x14ac:dyDescent="0.25">
      <c r="A31" s="69" t="s">
        <v>151</v>
      </c>
      <c r="B31" s="502" t="e">
        <f>-SUM(E24:X24)/SUM(E23:X23)</f>
        <v>#DIV/0!</v>
      </c>
      <c r="C31" s="69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</row>
    <row r="32" spans="1:31" x14ac:dyDescent="0.25">
      <c r="A32" s="69" t="s">
        <v>152</v>
      </c>
      <c r="B32" s="72">
        <f>SUM(E18:X18)/4</f>
        <v>0</v>
      </c>
      <c r="C32" s="69" t="s">
        <v>205</v>
      </c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</row>
    <row r="33" spans="1:32" x14ac:dyDescent="0.25">
      <c r="A33" s="69" t="s">
        <v>153</v>
      </c>
      <c r="B33" s="72">
        <f>SUM(E26:X26)/4</f>
        <v>0</v>
      </c>
      <c r="C33" s="69" t="s">
        <v>205</v>
      </c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</row>
    <row r="34" spans="1:32" s="244" customFormat="1" x14ac:dyDescent="0.25">
      <c r="A34" s="189"/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  <c r="AF34" s="189"/>
    </row>
    <row r="35" spans="1:32" s="244" customFormat="1" x14ac:dyDescent="0.25">
      <c r="A35" s="189"/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  <c r="AA35" s="189"/>
      <c r="AB35" s="189"/>
      <c r="AC35" s="189"/>
      <c r="AD35" s="189"/>
      <c r="AE35" s="189"/>
      <c r="AF35" s="189"/>
    </row>
    <row r="36" spans="1:32" x14ac:dyDescent="0.25">
      <c r="A36" s="5" t="s">
        <v>203</v>
      </c>
      <c r="B36" s="55"/>
      <c r="C36" s="55"/>
      <c r="D36" s="479"/>
      <c r="E36" s="479"/>
      <c r="F36" s="479"/>
      <c r="G36" s="479"/>
      <c r="H36" s="479"/>
      <c r="I36" s="479"/>
      <c r="J36" s="479"/>
      <c r="K36" s="479"/>
      <c r="L36" s="479"/>
      <c r="M36" s="479"/>
      <c r="N36" s="479"/>
      <c r="O36" s="479"/>
      <c r="P36" s="479"/>
      <c r="Q36" s="479"/>
      <c r="R36" s="479"/>
      <c r="S36" s="479"/>
      <c r="T36" s="479"/>
      <c r="U36" s="479"/>
      <c r="V36" s="348"/>
      <c r="W36" s="348"/>
      <c r="X36" s="169"/>
    </row>
    <row r="37" spans="1:32" x14ac:dyDescent="0.25">
      <c r="A37" s="442" t="s">
        <v>263</v>
      </c>
      <c r="B37" s="442"/>
      <c r="C37" s="478"/>
      <c r="D37" s="369">
        <f>D13</f>
        <v>2026</v>
      </c>
      <c r="E37" s="370"/>
      <c r="F37" s="370"/>
      <c r="G37" s="371"/>
      <c r="H37" s="369">
        <f>D37+1</f>
        <v>2027</v>
      </c>
      <c r="I37" s="370"/>
      <c r="J37" s="370"/>
      <c r="K37" s="371"/>
      <c r="L37" s="369">
        <f>H37+1</f>
        <v>2028</v>
      </c>
      <c r="M37" s="370"/>
      <c r="N37" s="370"/>
      <c r="O37" s="371"/>
      <c r="P37" s="369">
        <f>L37+1</f>
        <v>2029</v>
      </c>
      <c r="Q37" s="370"/>
      <c r="R37" s="370"/>
      <c r="S37" s="371"/>
      <c r="T37" s="369">
        <f>P37+1</f>
        <v>2030</v>
      </c>
      <c r="U37" s="370"/>
      <c r="V37" s="370"/>
      <c r="W37" s="371"/>
      <c r="X37" s="369">
        <f>T37+1</f>
        <v>2031</v>
      </c>
      <c r="Y37" s="370"/>
      <c r="Z37" s="370"/>
      <c r="AA37" s="371"/>
    </row>
    <row r="38" spans="1:32" x14ac:dyDescent="0.25">
      <c r="A38" s="389"/>
      <c r="B38" s="389"/>
      <c r="C38" s="461"/>
      <c r="D38" s="6" t="str">
        <f>D14</f>
        <v>1 кв 26</v>
      </c>
      <c r="E38" s="6" t="str">
        <f t="shared" ref="E38:AA38" si="141">E14</f>
        <v>2 кв 26</v>
      </c>
      <c r="F38" s="6" t="str">
        <f t="shared" si="141"/>
        <v>3 кв 26</v>
      </c>
      <c r="G38" s="6" t="str">
        <f t="shared" si="141"/>
        <v>4 кв 26</v>
      </c>
      <c r="H38" s="6" t="str">
        <f t="shared" si="141"/>
        <v>1 кв 27</v>
      </c>
      <c r="I38" s="6" t="str">
        <f t="shared" si="141"/>
        <v>2 кв 27</v>
      </c>
      <c r="J38" s="6" t="str">
        <f t="shared" si="141"/>
        <v>3 кв 27</v>
      </c>
      <c r="K38" s="6" t="str">
        <f t="shared" si="141"/>
        <v>4 кв 27</v>
      </c>
      <c r="L38" s="6" t="str">
        <f t="shared" si="141"/>
        <v>1 кв 28</v>
      </c>
      <c r="M38" s="6" t="str">
        <f t="shared" si="141"/>
        <v>2 кв 28</v>
      </c>
      <c r="N38" s="6" t="str">
        <f t="shared" si="141"/>
        <v>3 кв 28</v>
      </c>
      <c r="O38" s="6" t="str">
        <f t="shared" si="141"/>
        <v>4 кв 28</v>
      </c>
      <c r="P38" s="6" t="str">
        <f t="shared" si="141"/>
        <v>1 кв 29</v>
      </c>
      <c r="Q38" s="6" t="str">
        <f t="shared" si="141"/>
        <v>2 кв 29</v>
      </c>
      <c r="R38" s="6" t="str">
        <f t="shared" si="141"/>
        <v>3 кв 29</v>
      </c>
      <c r="S38" s="6" t="str">
        <f t="shared" si="141"/>
        <v>4 кв 29</v>
      </c>
      <c r="T38" s="6" t="str">
        <f t="shared" si="141"/>
        <v>1 кв 30</v>
      </c>
      <c r="U38" s="6" t="str">
        <f t="shared" si="141"/>
        <v>2 кв 30</v>
      </c>
      <c r="V38" s="6" t="str">
        <f t="shared" si="141"/>
        <v>3 кв 30</v>
      </c>
      <c r="W38" s="6" t="str">
        <f t="shared" si="141"/>
        <v>4 кв 30</v>
      </c>
      <c r="X38" s="6" t="str">
        <f t="shared" si="141"/>
        <v>1 кв 31</v>
      </c>
      <c r="Y38" s="6" t="str">
        <f t="shared" si="141"/>
        <v>2 кв 31</v>
      </c>
      <c r="Z38" s="6" t="str">
        <f t="shared" si="141"/>
        <v>3 кв 31</v>
      </c>
      <c r="AA38" s="6" t="str">
        <f t="shared" si="141"/>
        <v>4 кв 31</v>
      </c>
    </row>
    <row r="39" spans="1:32" x14ac:dyDescent="0.25">
      <c r="A39" s="481" t="s">
        <v>282</v>
      </c>
      <c r="B39" s="481"/>
      <c r="C39" s="481"/>
      <c r="D39" s="126">
        <v>0</v>
      </c>
      <c r="E39" s="126">
        <f t="shared" ref="E39:AA39" si="142">D39+1</f>
        <v>1</v>
      </c>
      <c r="F39" s="126">
        <f t="shared" si="142"/>
        <v>2</v>
      </c>
      <c r="G39" s="126">
        <f t="shared" si="142"/>
        <v>3</v>
      </c>
      <c r="H39" s="126">
        <f t="shared" si="142"/>
        <v>4</v>
      </c>
      <c r="I39" s="126">
        <f t="shared" si="142"/>
        <v>5</v>
      </c>
      <c r="J39" s="126">
        <f t="shared" si="142"/>
        <v>6</v>
      </c>
      <c r="K39" s="126">
        <f t="shared" si="142"/>
        <v>7</v>
      </c>
      <c r="L39" s="126">
        <f t="shared" si="142"/>
        <v>8</v>
      </c>
      <c r="M39" s="126">
        <f t="shared" si="142"/>
        <v>9</v>
      </c>
      <c r="N39" s="126">
        <f t="shared" si="142"/>
        <v>10</v>
      </c>
      <c r="O39" s="126">
        <f t="shared" si="142"/>
        <v>11</v>
      </c>
      <c r="P39" s="126">
        <f t="shared" si="142"/>
        <v>12</v>
      </c>
      <c r="Q39" s="126">
        <f t="shared" si="142"/>
        <v>13</v>
      </c>
      <c r="R39" s="126">
        <f t="shared" si="142"/>
        <v>14</v>
      </c>
      <c r="S39" s="126">
        <f t="shared" si="142"/>
        <v>15</v>
      </c>
      <c r="T39" s="126">
        <f t="shared" si="142"/>
        <v>16</v>
      </c>
      <c r="U39" s="126">
        <f t="shared" si="142"/>
        <v>17</v>
      </c>
      <c r="V39" s="126">
        <f t="shared" si="142"/>
        <v>18</v>
      </c>
      <c r="W39" s="126">
        <f t="shared" si="142"/>
        <v>19</v>
      </c>
      <c r="X39" s="126">
        <f t="shared" si="142"/>
        <v>20</v>
      </c>
      <c r="Y39" s="126">
        <f t="shared" si="142"/>
        <v>21</v>
      </c>
      <c r="Z39" s="126">
        <f t="shared" si="142"/>
        <v>22</v>
      </c>
      <c r="AA39" s="126">
        <f t="shared" si="142"/>
        <v>23</v>
      </c>
    </row>
    <row r="40" spans="1:32" x14ac:dyDescent="0.25">
      <c r="A40" s="427" t="s">
        <v>160</v>
      </c>
      <c r="B40" s="428"/>
      <c r="C40" s="429"/>
      <c r="D40" s="59">
        <f t="shared" ref="D40:Q40" si="143">D16</f>
        <v>0</v>
      </c>
      <c r="E40" s="59">
        <f t="shared" si="143"/>
        <v>0</v>
      </c>
      <c r="F40" s="59">
        <f t="shared" si="143"/>
        <v>0</v>
      </c>
      <c r="G40" s="59">
        <f t="shared" si="143"/>
        <v>0</v>
      </c>
      <c r="H40" s="59">
        <f t="shared" si="143"/>
        <v>0</v>
      </c>
      <c r="I40" s="59">
        <f t="shared" si="143"/>
        <v>0</v>
      </c>
      <c r="J40" s="59">
        <f t="shared" si="143"/>
        <v>0</v>
      </c>
      <c r="K40" s="59">
        <f t="shared" si="143"/>
        <v>0</v>
      </c>
      <c r="L40" s="59">
        <f t="shared" si="143"/>
        <v>0</v>
      </c>
      <c r="M40" s="59">
        <f t="shared" si="143"/>
        <v>0</v>
      </c>
      <c r="N40" s="59">
        <f t="shared" si="143"/>
        <v>0</v>
      </c>
      <c r="O40" s="59">
        <f t="shared" si="143"/>
        <v>0</v>
      </c>
      <c r="P40" s="59">
        <f t="shared" si="143"/>
        <v>0</v>
      </c>
      <c r="Q40" s="59">
        <f t="shared" si="143"/>
        <v>0</v>
      </c>
      <c r="R40" s="59">
        <f t="shared" ref="R40:U40" si="144">R16</f>
        <v>0</v>
      </c>
      <c r="S40" s="59">
        <f t="shared" si="144"/>
        <v>0</v>
      </c>
      <c r="T40" s="59">
        <f t="shared" si="144"/>
        <v>0</v>
      </c>
      <c r="U40" s="59">
        <f t="shared" si="144"/>
        <v>0</v>
      </c>
      <c r="V40" s="59">
        <f t="shared" ref="V40:Y40" si="145">V16</f>
        <v>0</v>
      </c>
      <c r="W40" s="59">
        <f t="shared" si="145"/>
        <v>0</v>
      </c>
      <c r="X40" s="59">
        <f t="shared" si="145"/>
        <v>0</v>
      </c>
      <c r="Y40" s="59">
        <f t="shared" si="145"/>
        <v>0</v>
      </c>
      <c r="Z40" s="59">
        <f t="shared" ref="Z40:AA40" si="146">Z16</f>
        <v>0</v>
      </c>
      <c r="AA40" s="59">
        <f t="shared" si="146"/>
        <v>0</v>
      </c>
    </row>
    <row r="41" spans="1:32" x14ac:dyDescent="0.25">
      <c r="A41" s="427" t="s">
        <v>161</v>
      </c>
      <c r="B41" s="428"/>
      <c r="C41" s="429"/>
      <c r="D41" s="59">
        <f>'CF без ПРОЕКТА'!B19+'CF без ПРОЕКТА'!B36</f>
        <v>0</v>
      </c>
      <c r="E41" s="59">
        <f>'CF без ПРОЕКТА'!C19+'CF без ПРОЕКТА'!C36</f>
        <v>0</v>
      </c>
      <c r="F41" s="59">
        <f>'CF без ПРОЕКТА'!D19+'CF без ПРОЕКТА'!D36</f>
        <v>0</v>
      </c>
      <c r="G41" s="59">
        <f>'CF без ПРОЕКТА'!E19+'CF без ПРОЕКТА'!E36</f>
        <v>0</v>
      </c>
      <c r="H41" s="59">
        <f>'CF без ПРОЕКТА'!F19+'CF без ПРОЕКТА'!F36</f>
        <v>0</v>
      </c>
      <c r="I41" s="59">
        <f>'CF без ПРОЕКТА'!G19+'CF без ПРОЕКТА'!G36</f>
        <v>0</v>
      </c>
      <c r="J41" s="59">
        <f>'CF без ПРОЕКТА'!H19+'CF без ПРОЕКТА'!H36</f>
        <v>0</v>
      </c>
      <c r="K41" s="59">
        <f>'CF без ПРОЕКТА'!I19+'CF без ПРОЕКТА'!I36</f>
        <v>0</v>
      </c>
      <c r="L41" s="59">
        <f>'CF без ПРОЕКТА'!J19+'CF без ПРОЕКТА'!J36</f>
        <v>0</v>
      </c>
      <c r="M41" s="59">
        <f>'CF без ПРОЕКТА'!K19+'CF без ПРОЕКТА'!K36</f>
        <v>0</v>
      </c>
      <c r="N41" s="59">
        <f>'CF без ПРОЕКТА'!L19+'CF без ПРОЕКТА'!L36</f>
        <v>0</v>
      </c>
      <c r="O41" s="59">
        <f>'CF без ПРОЕКТА'!M19+'CF без ПРОЕКТА'!M36</f>
        <v>0</v>
      </c>
      <c r="P41" s="59">
        <f>'CF без ПРОЕКТА'!N19+'CF без ПРОЕКТА'!N36</f>
        <v>0</v>
      </c>
      <c r="Q41" s="59">
        <f>'CF без ПРОЕКТА'!O19+'CF без ПРОЕКТА'!O36</f>
        <v>0</v>
      </c>
      <c r="R41" s="59">
        <f>'CF без ПРОЕКТА'!P19+'CF без ПРОЕКТА'!P36</f>
        <v>0</v>
      </c>
      <c r="S41" s="59">
        <f>'CF без ПРОЕКТА'!Q19+'CF без ПРОЕКТА'!Q36</f>
        <v>0</v>
      </c>
      <c r="T41" s="59">
        <f>'CF без ПРОЕКТА'!R19+'CF без ПРОЕКТА'!R36</f>
        <v>0</v>
      </c>
      <c r="U41" s="59">
        <f>'CF без ПРОЕКТА'!S19+'CF без ПРОЕКТА'!S36</f>
        <v>0</v>
      </c>
      <c r="V41" s="59">
        <f>'CF без ПРОЕКТА'!T19+'CF без ПРОЕКТА'!T36</f>
        <v>0</v>
      </c>
      <c r="W41" s="59">
        <f>'CF без ПРОЕКТА'!U19+'CF без ПРОЕКТА'!U36</f>
        <v>0</v>
      </c>
      <c r="X41" s="59">
        <f>'CF без ПРОЕКТА'!V19+'CF без ПРОЕКТА'!V36</f>
        <v>0</v>
      </c>
      <c r="Y41" s="59">
        <f>'CF без ПРОЕКТА'!W19+'CF без ПРОЕКТА'!W36</f>
        <v>0</v>
      </c>
      <c r="Z41" s="59">
        <f>'CF без ПРОЕКТА'!X19+'CF без ПРОЕКТА'!X36</f>
        <v>0</v>
      </c>
      <c r="AA41" s="59">
        <f>'CF без ПРОЕКТА'!Y19+'CF без ПРОЕКТА'!Y36</f>
        <v>0</v>
      </c>
    </row>
    <row r="42" spans="1:32" x14ac:dyDescent="0.25">
      <c r="A42" s="427" t="s">
        <v>159</v>
      </c>
      <c r="B42" s="428"/>
      <c r="C42" s="429"/>
      <c r="D42" s="60">
        <f t="shared" ref="D42:Q42" si="147">D40-D41</f>
        <v>0</v>
      </c>
      <c r="E42" s="60">
        <f t="shared" si="147"/>
        <v>0</v>
      </c>
      <c r="F42" s="60">
        <f t="shared" si="147"/>
        <v>0</v>
      </c>
      <c r="G42" s="60">
        <f t="shared" si="147"/>
        <v>0</v>
      </c>
      <c r="H42" s="60">
        <f t="shared" si="147"/>
        <v>0</v>
      </c>
      <c r="I42" s="60">
        <f t="shared" si="147"/>
        <v>0</v>
      </c>
      <c r="J42" s="60">
        <f t="shared" si="147"/>
        <v>0</v>
      </c>
      <c r="K42" s="60">
        <f t="shared" si="147"/>
        <v>0</v>
      </c>
      <c r="L42" s="60">
        <f t="shared" si="147"/>
        <v>0</v>
      </c>
      <c r="M42" s="60">
        <f t="shared" si="147"/>
        <v>0</v>
      </c>
      <c r="N42" s="60">
        <f t="shared" si="147"/>
        <v>0</v>
      </c>
      <c r="O42" s="60">
        <f t="shared" si="147"/>
        <v>0</v>
      </c>
      <c r="P42" s="60">
        <f t="shared" si="147"/>
        <v>0</v>
      </c>
      <c r="Q42" s="60">
        <f t="shared" si="147"/>
        <v>0</v>
      </c>
      <c r="R42" s="60">
        <f t="shared" ref="R42:U42" si="148">R40-R41</f>
        <v>0</v>
      </c>
      <c r="S42" s="60">
        <f t="shared" si="148"/>
        <v>0</v>
      </c>
      <c r="T42" s="60">
        <f t="shared" si="148"/>
        <v>0</v>
      </c>
      <c r="U42" s="60">
        <f t="shared" si="148"/>
        <v>0</v>
      </c>
      <c r="V42" s="60">
        <f t="shared" ref="V42:Y42" si="149">V40-V41</f>
        <v>0</v>
      </c>
      <c r="W42" s="60">
        <f t="shared" si="149"/>
        <v>0</v>
      </c>
      <c r="X42" s="60">
        <f t="shared" si="149"/>
        <v>0</v>
      </c>
      <c r="Y42" s="60">
        <f t="shared" si="149"/>
        <v>0</v>
      </c>
      <c r="Z42" s="60">
        <f t="shared" ref="Z42:AA42" si="150">Z40-Z41</f>
        <v>0</v>
      </c>
      <c r="AA42" s="60">
        <f t="shared" si="150"/>
        <v>0</v>
      </c>
    </row>
    <row r="43" spans="1:32" x14ac:dyDescent="0.25">
      <c r="A43" s="427" t="s">
        <v>154</v>
      </c>
      <c r="B43" s="428"/>
      <c r="C43" s="429"/>
      <c r="D43" s="60">
        <f>D42</f>
        <v>0</v>
      </c>
      <c r="E43" s="60">
        <f t="shared" ref="E43:Q43" si="151">E42+D43</f>
        <v>0</v>
      </c>
      <c r="F43" s="60">
        <f t="shared" si="151"/>
        <v>0</v>
      </c>
      <c r="G43" s="60">
        <f t="shared" si="151"/>
        <v>0</v>
      </c>
      <c r="H43" s="60">
        <f t="shared" si="151"/>
        <v>0</v>
      </c>
      <c r="I43" s="60">
        <f t="shared" si="151"/>
        <v>0</v>
      </c>
      <c r="J43" s="60">
        <f t="shared" si="151"/>
        <v>0</v>
      </c>
      <c r="K43" s="60">
        <f t="shared" si="151"/>
        <v>0</v>
      </c>
      <c r="L43" s="60">
        <f t="shared" si="151"/>
        <v>0</v>
      </c>
      <c r="M43" s="60">
        <f t="shared" si="151"/>
        <v>0</v>
      </c>
      <c r="N43" s="60">
        <f t="shared" si="151"/>
        <v>0</v>
      </c>
      <c r="O43" s="60">
        <f t="shared" si="151"/>
        <v>0</v>
      </c>
      <c r="P43" s="60">
        <f t="shared" si="151"/>
        <v>0</v>
      </c>
      <c r="Q43" s="60">
        <f t="shared" si="151"/>
        <v>0</v>
      </c>
      <c r="R43" s="60">
        <f t="shared" ref="R43" si="152">R42+Q43</f>
        <v>0</v>
      </c>
      <c r="S43" s="60">
        <f t="shared" ref="S43" si="153">S42+R43</f>
        <v>0</v>
      </c>
      <c r="T43" s="60">
        <f t="shared" ref="T43" si="154">T42+S43</f>
        <v>0</v>
      </c>
      <c r="U43" s="60">
        <f t="shared" ref="U43" si="155">U42+T43</f>
        <v>0</v>
      </c>
      <c r="V43" s="60">
        <f t="shared" ref="V43" si="156">V42+U43</f>
        <v>0</v>
      </c>
      <c r="W43" s="60">
        <f t="shared" ref="W43" si="157">W42+V43</f>
        <v>0</v>
      </c>
      <c r="X43" s="60">
        <f t="shared" ref="X43" si="158">X42+W43</f>
        <v>0</v>
      </c>
      <c r="Y43" s="60">
        <f t="shared" ref="Y43" si="159">Y42+X43</f>
        <v>0</v>
      </c>
      <c r="Z43" s="60">
        <f t="shared" ref="Z43" si="160">Z42+Y43</f>
        <v>0</v>
      </c>
      <c r="AA43" s="60">
        <f t="shared" ref="AA43" si="161">AA42+Z43</f>
        <v>0</v>
      </c>
    </row>
    <row r="44" spans="1:32" x14ac:dyDescent="0.25">
      <c r="A44" s="427" t="s">
        <v>155</v>
      </c>
      <c r="B44" s="428"/>
      <c r="C44" s="429"/>
      <c r="D44" s="61">
        <f t="shared" ref="D44" si="162">IF(E43&lt;0,1,IF(D43&lt;0,-D43/(E43-D43)+1,0))</f>
        <v>0</v>
      </c>
      <c r="E44" s="61">
        <f t="shared" ref="E44" si="163">IF(F43&lt;0,1,IF(E43&lt;0,-E43/(F43-E43)+1,0))</f>
        <v>0</v>
      </c>
      <c r="F44" s="61">
        <f t="shared" ref="F44" si="164">IF(G43&lt;0,1,IF(F43&lt;0,-F43/(G43-F43)+1,0))</f>
        <v>0</v>
      </c>
      <c r="G44" s="61">
        <f t="shared" ref="G44" si="165">IF(H43&lt;0,1,IF(G43&lt;0,-G43/(H43-G43)+1,0))</f>
        <v>0</v>
      </c>
      <c r="H44" s="61">
        <f t="shared" ref="H44" si="166">IF(I43&lt;0,1,IF(H43&lt;0,-H43/(I43-H43)+1,0))</f>
        <v>0</v>
      </c>
      <c r="I44" s="61">
        <f t="shared" ref="I44" si="167">IF(J43&lt;0,1,IF(I43&lt;0,-I43/(J43-I43)+1,0))</f>
        <v>0</v>
      </c>
      <c r="J44" s="61">
        <f t="shared" ref="J44" si="168">IF(K43&lt;0,1,IF(J43&lt;0,-J43/(K43-J43)+1,0))</f>
        <v>0</v>
      </c>
      <c r="K44" s="61">
        <f t="shared" ref="K44" si="169">IF(L43&lt;0,1,IF(K43&lt;0,-K43/(L43-K43)+1,0))</f>
        <v>0</v>
      </c>
      <c r="L44" s="61">
        <f t="shared" ref="L44" si="170">IF(M43&lt;0,1,IF(L43&lt;0,-L43/(M43-L43)+1,0))</f>
        <v>0</v>
      </c>
      <c r="M44" s="61">
        <f t="shared" ref="M44" si="171">IF(N43&lt;0,1,IF(M43&lt;0,-M43/(N43-M43)+1,0))</f>
        <v>0</v>
      </c>
      <c r="N44" s="61">
        <f t="shared" ref="N44" si="172">IF(O43&lt;0,1,IF(N43&lt;0,-N43/(O43-N43)+1,0))</f>
        <v>0</v>
      </c>
      <c r="O44" s="61">
        <f t="shared" ref="O44" si="173">IF(P43&lt;0,1,IF(O43&lt;0,-O43/(P43-O43)+1,0))</f>
        <v>0</v>
      </c>
      <c r="P44" s="61">
        <f t="shared" ref="P44" si="174">IF(Q43&lt;0,1,IF(P43&lt;0,-P43/(Q43-P43)+1,0))</f>
        <v>0</v>
      </c>
      <c r="Q44" s="61">
        <f t="shared" ref="Q44" si="175">IF(R43&lt;0,1,IF(Q43&lt;0,-Q43/(R43-Q43)+1,0))</f>
        <v>0</v>
      </c>
      <c r="R44" s="61">
        <f t="shared" ref="R44" si="176">IF(S43&lt;0,1,IF(R43&lt;0,-R43/(S43-R43)+1,0))</f>
        <v>0</v>
      </c>
      <c r="S44" s="61">
        <f t="shared" ref="S44" si="177">IF(T43&lt;0,1,IF(S43&lt;0,-S43/(T43-S43)+1,0))</f>
        <v>0</v>
      </c>
      <c r="T44" s="61">
        <f t="shared" ref="T44" si="178">IF(U43&lt;0,1,IF(T43&lt;0,-T43/(U43-T43)+1,0))</f>
        <v>0</v>
      </c>
      <c r="U44" s="61">
        <f t="shared" ref="U44" si="179">IF(V43&lt;0,1,IF(U43&lt;0,-U43/(V43-U43)+1,0))</f>
        <v>0</v>
      </c>
      <c r="V44" s="61">
        <f t="shared" ref="V44" si="180">IF(W43&lt;0,1,IF(V43&lt;0,-V43/(W43-V43)+1,0))</f>
        <v>0</v>
      </c>
      <c r="W44" s="61">
        <f t="shared" ref="W44" si="181">IF(X43&lt;0,1,IF(W43&lt;0,-W43/(X43-W43)+1,0))</f>
        <v>0</v>
      </c>
      <c r="X44" s="61">
        <f t="shared" ref="X44" si="182">IF(Y43&lt;0,1,IF(X43&lt;0,-X43/(Y43-X43)+1,0))</f>
        <v>0</v>
      </c>
      <c r="Y44" s="61">
        <f t="shared" ref="Y44" si="183">IF(Z43&lt;0,1,IF(Y43&lt;0,-Y43/(Z43-Y43)+1,0))</f>
        <v>0</v>
      </c>
      <c r="Z44" s="61">
        <f t="shared" ref="Z44" si="184">IF(AA43&lt;0,1,IF(Z43&lt;0,-Z43/(AA43-Z43)+1,0))</f>
        <v>0</v>
      </c>
      <c r="AA44" s="61">
        <f t="shared" ref="AA44" si="185">IF(AB43&lt;0,1,IF(AA43&lt;0,-AA43/(AB43-AA43)+1,0))</f>
        <v>0</v>
      </c>
    </row>
    <row r="45" spans="1:32" x14ac:dyDescent="0.25">
      <c r="A45" s="427" t="s">
        <v>138</v>
      </c>
      <c r="B45" s="428"/>
      <c r="C45" s="429"/>
      <c r="D45" s="127">
        <f t="shared" ref="D45:AA45" si="186">$B$8</f>
        <v>0</v>
      </c>
      <c r="E45" s="127">
        <f t="shared" si="186"/>
        <v>0</v>
      </c>
      <c r="F45" s="127">
        <f t="shared" si="186"/>
        <v>0</v>
      </c>
      <c r="G45" s="127">
        <f t="shared" si="186"/>
        <v>0</v>
      </c>
      <c r="H45" s="127">
        <f t="shared" si="186"/>
        <v>0</v>
      </c>
      <c r="I45" s="127">
        <f t="shared" si="186"/>
        <v>0</v>
      </c>
      <c r="J45" s="127">
        <f t="shared" si="186"/>
        <v>0</v>
      </c>
      <c r="K45" s="127">
        <f t="shared" si="186"/>
        <v>0</v>
      </c>
      <c r="L45" s="127">
        <f t="shared" si="186"/>
        <v>0</v>
      </c>
      <c r="M45" s="127">
        <f t="shared" si="186"/>
        <v>0</v>
      </c>
      <c r="N45" s="127">
        <f t="shared" si="186"/>
        <v>0</v>
      </c>
      <c r="O45" s="127">
        <f t="shared" si="186"/>
        <v>0</v>
      </c>
      <c r="P45" s="127">
        <f t="shared" si="186"/>
        <v>0</v>
      </c>
      <c r="Q45" s="127">
        <f t="shared" si="186"/>
        <v>0</v>
      </c>
      <c r="R45" s="127">
        <f t="shared" si="186"/>
        <v>0</v>
      </c>
      <c r="S45" s="127">
        <f t="shared" si="186"/>
        <v>0</v>
      </c>
      <c r="T45" s="127">
        <f t="shared" si="186"/>
        <v>0</v>
      </c>
      <c r="U45" s="127">
        <f t="shared" si="186"/>
        <v>0</v>
      </c>
      <c r="V45" s="127">
        <f t="shared" si="186"/>
        <v>0</v>
      </c>
      <c r="W45" s="127">
        <f t="shared" si="186"/>
        <v>0</v>
      </c>
      <c r="X45" s="127">
        <f t="shared" si="186"/>
        <v>0</v>
      </c>
      <c r="Y45" s="127">
        <f t="shared" si="186"/>
        <v>0</v>
      </c>
      <c r="Z45" s="127">
        <f t="shared" si="186"/>
        <v>0</v>
      </c>
      <c r="AA45" s="127">
        <f t="shared" si="186"/>
        <v>0</v>
      </c>
    </row>
    <row r="46" spans="1:32" x14ac:dyDescent="0.25">
      <c r="A46" s="427" t="s">
        <v>140</v>
      </c>
      <c r="B46" s="428"/>
      <c r="C46" s="429"/>
      <c r="D46" s="62">
        <f t="shared" ref="D46:Q46" si="187">1/(1+D45)^(1/4)</f>
        <v>1</v>
      </c>
      <c r="E46" s="62">
        <f t="shared" si="187"/>
        <v>1</v>
      </c>
      <c r="F46" s="62">
        <f t="shared" si="187"/>
        <v>1</v>
      </c>
      <c r="G46" s="62">
        <f t="shared" si="187"/>
        <v>1</v>
      </c>
      <c r="H46" s="62">
        <f t="shared" si="187"/>
        <v>1</v>
      </c>
      <c r="I46" s="62">
        <f t="shared" si="187"/>
        <v>1</v>
      </c>
      <c r="J46" s="62">
        <f t="shared" si="187"/>
        <v>1</v>
      </c>
      <c r="K46" s="62">
        <f t="shared" si="187"/>
        <v>1</v>
      </c>
      <c r="L46" s="62">
        <f t="shared" si="187"/>
        <v>1</v>
      </c>
      <c r="M46" s="62">
        <f t="shared" si="187"/>
        <v>1</v>
      </c>
      <c r="N46" s="62">
        <f t="shared" si="187"/>
        <v>1</v>
      </c>
      <c r="O46" s="62">
        <f t="shared" si="187"/>
        <v>1</v>
      </c>
      <c r="P46" s="62">
        <f t="shared" si="187"/>
        <v>1</v>
      </c>
      <c r="Q46" s="62">
        <f t="shared" si="187"/>
        <v>1</v>
      </c>
      <c r="R46" s="62">
        <f t="shared" ref="R46:U46" si="188">1/(1+R45)^(1/4)</f>
        <v>1</v>
      </c>
      <c r="S46" s="62">
        <f t="shared" si="188"/>
        <v>1</v>
      </c>
      <c r="T46" s="62">
        <f t="shared" si="188"/>
        <v>1</v>
      </c>
      <c r="U46" s="62">
        <f t="shared" si="188"/>
        <v>1</v>
      </c>
      <c r="V46" s="62">
        <f t="shared" ref="V46:Y46" si="189">1/(1+V45)^(1/4)</f>
        <v>1</v>
      </c>
      <c r="W46" s="62">
        <f t="shared" si="189"/>
        <v>1</v>
      </c>
      <c r="X46" s="62">
        <f t="shared" si="189"/>
        <v>1</v>
      </c>
      <c r="Y46" s="62">
        <f t="shared" si="189"/>
        <v>1</v>
      </c>
      <c r="Z46" s="62">
        <f t="shared" ref="Z46:AA46" si="190">1/(1+Z45)^(1/4)</f>
        <v>1</v>
      </c>
      <c r="AA46" s="62">
        <f t="shared" si="190"/>
        <v>1</v>
      </c>
    </row>
    <row r="47" spans="1:32" x14ac:dyDescent="0.25">
      <c r="A47" s="427" t="s">
        <v>139</v>
      </c>
      <c r="B47" s="428"/>
      <c r="C47" s="429"/>
      <c r="D47" s="51">
        <f t="shared" ref="D47:S47" si="191">D46^D39</f>
        <v>1</v>
      </c>
      <c r="E47" s="51">
        <f t="shared" si="191"/>
        <v>1</v>
      </c>
      <c r="F47" s="51">
        <f t="shared" si="191"/>
        <v>1</v>
      </c>
      <c r="G47" s="51">
        <f t="shared" si="191"/>
        <v>1</v>
      </c>
      <c r="H47" s="51">
        <f t="shared" si="191"/>
        <v>1</v>
      </c>
      <c r="I47" s="51">
        <f t="shared" si="191"/>
        <v>1</v>
      </c>
      <c r="J47" s="51">
        <f t="shared" si="191"/>
        <v>1</v>
      </c>
      <c r="K47" s="51">
        <f t="shared" si="191"/>
        <v>1</v>
      </c>
      <c r="L47" s="51">
        <f t="shared" si="191"/>
        <v>1</v>
      </c>
      <c r="M47" s="51">
        <f t="shared" si="191"/>
        <v>1</v>
      </c>
      <c r="N47" s="51">
        <f t="shared" si="191"/>
        <v>1</v>
      </c>
      <c r="O47" s="51">
        <f t="shared" si="191"/>
        <v>1</v>
      </c>
      <c r="P47" s="51">
        <f t="shared" si="191"/>
        <v>1</v>
      </c>
      <c r="Q47" s="51">
        <f t="shared" si="191"/>
        <v>1</v>
      </c>
      <c r="R47" s="51">
        <f t="shared" si="191"/>
        <v>1</v>
      </c>
      <c r="S47" s="51">
        <f t="shared" si="191"/>
        <v>1</v>
      </c>
      <c r="T47" s="51">
        <f t="shared" ref="T47:W47" si="192">T46^T39</f>
        <v>1</v>
      </c>
      <c r="U47" s="51">
        <f t="shared" si="192"/>
        <v>1</v>
      </c>
      <c r="V47" s="51">
        <f t="shared" si="192"/>
        <v>1</v>
      </c>
      <c r="W47" s="51">
        <f t="shared" si="192"/>
        <v>1</v>
      </c>
      <c r="X47" s="51">
        <f t="shared" ref="X47:AA47" si="193">X46^X39</f>
        <v>1</v>
      </c>
      <c r="Y47" s="51">
        <f t="shared" si="193"/>
        <v>1</v>
      </c>
      <c r="Z47" s="51">
        <f t="shared" si="193"/>
        <v>1</v>
      </c>
      <c r="AA47" s="51">
        <f t="shared" si="193"/>
        <v>1</v>
      </c>
    </row>
    <row r="48" spans="1:32" x14ac:dyDescent="0.25">
      <c r="A48" s="445" t="s">
        <v>137</v>
      </c>
      <c r="B48" s="446"/>
      <c r="C48" s="447"/>
      <c r="D48" s="63">
        <f t="shared" ref="D48:Q48" si="194">D42*D47</f>
        <v>0</v>
      </c>
      <c r="E48" s="63">
        <f t="shared" si="194"/>
        <v>0</v>
      </c>
      <c r="F48" s="63">
        <f t="shared" si="194"/>
        <v>0</v>
      </c>
      <c r="G48" s="63">
        <f t="shared" si="194"/>
        <v>0</v>
      </c>
      <c r="H48" s="63">
        <f t="shared" si="194"/>
        <v>0</v>
      </c>
      <c r="I48" s="63">
        <f t="shared" si="194"/>
        <v>0</v>
      </c>
      <c r="J48" s="63">
        <f t="shared" si="194"/>
        <v>0</v>
      </c>
      <c r="K48" s="63">
        <f t="shared" si="194"/>
        <v>0</v>
      </c>
      <c r="L48" s="63">
        <f t="shared" si="194"/>
        <v>0</v>
      </c>
      <c r="M48" s="63">
        <f t="shared" si="194"/>
        <v>0</v>
      </c>
      <c r="N48" s="63">
        <f t="shared" si="194"/>
        <v>0</v>
      </c>
      <c r="O48" s="63">
        <f t="shared" si="194"/>
        <v>0</v>
      </c>
      <c r="P48" s="63">
        <f t="shared" si="194"/>
        <v>0</v>
      </c>
      <c r="Q48" s="63">
        <f t="shared" si="194"/>
        <v>0</v>
      </c>
      <c r="R48" s="63">
        <f t="shared" ref="R48:U48" si="195">R42*R47</f>
        <v>0</v>
      </c>
      <c r="S48" s="63">
        <f t="shared" si="195"/>
        <v>0</v>
      </c>
      <c r="T48" s="63">
        <f t="shared" si="195"/>
        <v>0</v>
      </c>
      <c r="U48" s="63">
        <f t="shared" si="195"/>
        <v>0</v>
      </c>
      <c r="V48" s="63">
        <f t="shared" ref="V48:Y48" si="196">V42*V47</f>
        <v>0</v>
      </c>
      <c r="W48" s="63">
        <f t="shared" si="196"/>
        <v>0</v>
      </c>
      <c r="X48" s="63">
        <f t="shared" si="196"/>
        <v>0</v>
      </c>
      <c r="Y48" s="63">
        <f t="shared" si="196"/>
        <v>0</v>
      </c>
      <c r="Z48" s="63">
        <f t="shared" ref="Z48:AA48" si="197">Z42*Z47</f>
        <v>0</v>
      </c>
      <c r="AA48" s="63">
        <f t="shared" si="197"/>
        <v>0</v>
      </c>
    </row>
    <row r="49" spans="1:27" x14ac:dyDescent="0.25">
      <c r="A49" s="427" t="s">
        <v>158</v>
      </c>
      <c r="B49" s="428"/>
      <c r="C49" s="429"/>
      <c r="D49" s="64">
        <f t="shared" ref="D49" si="198">IF(D48&lt;0,D48,0)</f>
        <v>0</v>
      </c>
      <c r="E49" s="64">
        <f t="shared" ref="E49" si="199">IF(E48&lt;0,E48,0)</f>
        <v>0</v>
      </c>
      <c r="F49" s="64">
        <f t="shared" ref="F49" si="200">IF(F48&lt;0,F48,0)</f>
        <v>0</v>
      </c>
      <c r="G49" s="64">
        <f t="shared" ref="G49" si="201">IF(G48&lt;0,G48,0)</f>
        <v>0</v>
      </c>
      <c r="H49" s="64">
        <f t="shared" ref="H49" si="202">IF(H48&lt;0,H48,0)</f>
        <v>0</v>
      </c>
      <c r="I49" s="64">
        <f t="shared" ref="I49" si="203">IF(I48&lt;0,I48,0)</f>
        <v>0</v>
      </c>
      <c r="J49" s="64">
        <f t="shared" ref="J49" si="204">IF(J48&lt;0,J48,0)</f>
        <v>0</v>
      </c>
      <c r="K49" s="64">
        <f t="shared" ref="K49" si="205">IF(K48&lt;0,K48,0)</f>
        <v>0</v>
      </c>
      <c r="L49" s="64">
        <f t="shared" ref="L49" si="206">IF(L48&lt;0,L48,0)</f>
        <v>0</v>
      </c>
      <c r="M49" s="64">
        <f t="shared" ref="M49" si="207">IF(M48&lt;0,M48,0)</f>
        <v>0</v>
      </c>
      <c r="N49" s="64">
        <f t="shared" ref="N49" si="208">IF(N48&lt;0,N48,0)</f>
        <v>0</v>
      </c>
      <c r="O49" s="64">
        <f t="shared" ref="O49" si="209">IF(O48&lt;0,O48,0)</f>
        <v>0</v>
      </c>
      <c r="P49" s="64">
        <f t="shared" ref="P49" si="210">IF(P48&lt;0,P48,0)</f>
        <v>0</v>
      </c>
      <c r="Q49" s="64">
        <f t="shared" ref="Q49" si="211">IF(Q48&lt;0,Q48,0)</f>
        <v>0</v>
      </c>
      <c r="R49" s="64">
        <f t="shared" ref="R49:U49" si="212">IF(R48&lt;0,R48,0)</f>
        <v>0</v>
      </c>
      <c r="S49" s="64">
        <f t="shared" si="212"/>
        <v>0</v>
      </c>
      <c r="T49" s="64">
        <f t="shared" si="212"/>
        <v>0</v>
      </c>
      <c r="U49" s="64">
        <f t="shared" si="212"/>
        <v>0</v>
      </c>
      <c r="V49" s="64">
        <f t="shared" ref="V49:Y49" si="213">IF(V48&lt;0,V48,0)</f>
        <v>0</v>
      </c>
      <c r="W49" s="64">
        <f t="shared" si="213"/>
        <v>0</v>
      </c>
      <c r="X49" s="64">
        <f t="shared" si="213"/>
        <v>0</v>
      </c>
      <c r="Y49" s="64">
        <f t="shared" si="213"/>
        <v>0</v>
      </c>
      <c r="Z49" s="64">
        <f t="shared" ref="Z49:AA49" si="214">IF(Z48&lt;0,Z48,0)</f>
        <v>0</v>
      </c>
      <c r="AA49" s="64">
        <f t="shared" si="214"/>
        <v>0</v>
      </c>
    </row>
    <row r="50" spans="1:27" x14ac:dyDescent="0.25">
      <c r="A50" s="427" t="s">
        <v>157</v>
      </c>
      <c r="B50" s="428"/>
      <c r="C50" s="429"/>
      <c r="D50" s="64">
        <f t="shared" ref="D50" si="215">IF(D48&gt;0,D48,0)</f>
        <v>0</v>
      </c>
      <c r="E50" s="64">
        <f t="shared" ref="E50" si="216">IF(E48&gt;0,E48,0)</f>
        <v>0</v>
      </c>
      <c r="F50" s="64">
        <f t="shared" ref="F50" si="217">IF(F48&gt;0,F48,0)</f>
        <v>0</v>
      </c>
      <c r="G50" s="64">
        <f t="shared" ref="G50" si="218">IF(G48&gt;0,G48,0)</f>
        <v>0</v>
      </c>
      <c r="H50" s="64">
        <f t="shared" ref="H50" si="219">IF(H48&gt;0,H48,0)</f>
        <v>0</v>
      </c>
      <c r="I50" s="64">
        <f t="shared" ref="I50" si="220">IF(I48&gt;0,I48,0)</f>
        <v>0</v>
      </c>
      <c r="J50" s="64">
        <f t="shared" ref="J50" si="221">IF(J48&gt;0,J48,0)</f>
        <v>0</v>
      </c>
      <c r="K50" s="64">
        <f t="shared" ref="K50" si="222">IF(K48&gt;0,K48,0)</f>
        <v>0</v>
      </c>
      <c r="L50" s="64">
        <f t="shared" ref="L50" si="223">IF(L48&gt;0,L48,0)</f>
        <v>0</v>
      </c>
      <c r="M50" s="64">
        <f t="shared" ref="M50" si="224">IF(M48&gt;0,M48,0)</f>
        <v>0</v>
      </c>
      <c r="N50" s="64">
        <f t="shared" ref="N50" si="225">IF(N48&gt;0,N48,0)</f>
        <v>0</v>
      </c>
      <c r="O50" s="64">
        <f t="shared" ref="O50" si="226">IF(O48&gt;0,O48,0)</f>
        <v>0</v>
      </c>
      <c r="P50" s="64">
        <f t="shared" ref="P50" si="227">IF(P48&gt;0,P48,0)</f>
        <v>0</v>
      </c>
      <c r="Q50" s="64">
        <f t="shared" ref="Q50" si="228">IF(Q48&gt;0,Q48,0)</f>
        <v>0</v>
      </c>
      <c r="R50" s="64">
        <f t="shared" ref="R50:U50" si="229">IF(R48&gt;0,R48,0)</f>
        <v>0</v>
      </c>
      <c r="S50" s="64">
        <f t="shared" si="229"/>
        <v>0</v>
      </c>
      <c r="T50" s="64">
        <f t="shared" si="229"/>
        <v>0</v>
      </c>
      <c r="U50" s="64">
        <f t="shared" si="229"/>
        <v>0</v>
      </c>
      <c r="V50" s="64">
        <f t="shared" ref="V50:Y50" si="230">IF(V48&gt;0,V48,0)</f>
        <v>0</v>
      </c>
      <c r="W50" s="64">
        <f t="shared" si="230"/>
        <v>0</v>
      </c>
      <c r="X50" s="64">
        <f t="shared" si="230"/>
        <v>0</v>
      </c>
      <c r="Y50" s="64">
        <f t="shared" si="230"/>
        <v>0</v>
      </c>
      <c r="Z50" s="64">
        <f t="shared" ref="Z50:AA50" si="231">IF(Z48&gt;0,Z48,0)</f>
        <v>0</v>
      </c>
      <c r="AA50" s="64">
        <f t="shared" si="231"/>
        <v>0</v>
      </c>
    </row>
    <row r="51" spans="1:27" x14ac:dyDescent="0.25">
      <c r="A51" s="427" t="s">
        <v>136</v>
      </c>
      <c r="B51" s="428"/>
      <c r="C51" s="429"/>
      <c r="D51" s="63">
        <f>D48</f>
        <v>0</v>
      </c>
      <c r="E51" s="63">
        <f t="shared" ref="E51:Q51" si="232">D51+E48</f>
        <v>0</v>
      </c>
      <c r="F51" s="63">
        <f t="shared" si="232"/>
        <v>0</v>
      </c>
      <c r="G51" s="63">
        <f t="shared" si="232"/>
        <v>0</v>
      </c>
      <c r="H51" s="63">
        <f t="shared" si="232"/>
        <v>0</v>
      </c>
      <c r="I51" s="63">
        <f t="shared" si="232"/>
        <v>0</v>
      </c>
      <c r="J51" s="63">
        <f t="shared" si="232"/>
        <v>0</v>
      </c>
      <c r="K51" s="63">
        <f t="shared" si="232"/>
        <v>0</v>
      </c>
      <c r="L51" s="63">
        <f t="shared" si="232"/>
        <v>0</v>
      </c>
      <c r="M51" s="63">
        <f t="shared" si="232"/>
        <v>0</v>
      </c>
      <c r="N51" s="63">
        <f t="shared" si="232"/>
        <v>0</v>
      </c>
      <c r="O51" s="63">
        <f t="shared" si="232"/>
        <v>0</v>
      </c>
      <c r="P51" s="63">
        <f t="shared" si="232"/>
        <v>0</v>
      </c>
      <c r="Q51" s="63">
        <f t="shared" si="232"/>
        <v>0</v>
      </c>
      <c r="R51" s="63">
        <f t="shared" ref="R51" si="233">Q51+R48</f>
        <v>0</v>
      </c>
      <c r="S51" s="63">
        <f t="shared" ref="S51" si="234">R51+S48</f>
        <v>0</v>
      </c>
      <c r="T51" s="63">
        <f t="shared" ref="T51" si="235">S51+T48</f>
        <v>0</v>
      </c>
      <c r="U51" s="63">
        <f t="shared" ref="U51" si="236">T51+U48</f>
        <v>0</v>
      </c>
      <c r="V51" s="63">
        <f t="shared" ref="V51" si="237">U51+V48</f>
        <v>0</v>
      </c>
      <c r="W51" s="63">
        <f t="shared" ref="W51" si="238">V51+W48</f>
        <v>0</v>
      </c>
      <c r="X51" s="63">
        <f t="shared" ref="X51" si="239">W51+X48</f>
        <v>0</v>
      </c>
      <c r="Y51" s="63">
        <f t="shared" ref="Y51" si="240">X51+Y48</f>
        <v>0</v>
      </c>
      <c r="Z51" s="63">
        <f t="shared" ref="Z51" si="241">Y51+Z48</f>
        <v>0</v>
      </c>
      <c r="AA51" s="63">
        <f t="shared" ref="AA51" si="242">Z51+AA48</f>
        <v>0</v>
      </c>
    </row>
    <row r="52" spans="1:27" x14ac:dyDescent="0.25">
      <c r="A52" s="427" t="s">
        <v>156</v>
      </c>
      <c r="B52" s="428"/>
      <c r="C52" s="429"/>
      <c r="D52" s="61">
        <f t="shared" ref="D52" si="243">IF(E51&lt;0,1,IF(D51&lt;0,-D51/(E51-D51)+1,0))</f>
        <v>0</v>
      </c>
      <c r="E52" s="61">
        <f t="shared" ref="E52" si="244">IF(F51&lt;0,1,IF(E51&lt;0,-E51/(F51-E51)+1,0))</f>
        <v>0</v>
      </c>
      <c r="F52" s="246">
        <f t="shared" ref="F52" si="245">IF(G51&lt;0,1,IF(F51&lt;0,-F51/(G51-F51)+1,0))</f>
        <v>0</v>
      </c>
      <c r="G52" s="61">
        <f t="shared" ref="G52" si="246">IF(H51&lt;0,1,IF(G51&lt;0,-G51/(H51-G51)+1,0))</f>
        <v>0</v>
      </c>
      <c r="H52" s="61">
        <f t="shared" ref="H52" si="247">IF(I51&lt;0,1,IF(H51&lt;0,-H51/(I51-H51)+1,0))</f>
        <v>0</v>
      </c>
      <c r="I52" s="61">
        <f t="shared" ref="I52" si="248">IF(J51&lt;0,1,IF(I51&lt;0,-I51/(J51-I51)+1,0))</f>
        <v>0</v>
      </c>
      <c r="J52" s="61">
        <f t="shared" ref="J52" si="249">IF(K51&lt;0,1,IF(J51&lt;0,-J51/(K51-J51)+1,0))</f>
        <v>0</v>
      </c>
      <c r="K52" s="61">
        <f t="shared" ref="K52" si="250">IF(L51&lt;0,1,IF(K51&lt;0,-K51/(L51-K51)+1,0))</f>
        <v>0</v>
      </c>
      <c r="L52" s="61">
        <f t="shared" ref="L52" si="251">IF(M51&lt;0,1,IF(L51&lt;0,-L51/(M51-L51)+1,0))</f>
        <v>0</v>
      </c>
      <c r="M52" s="61">
        <f t="shared" ref="M52" si="252">IF(N51&lt;0,1,IF(M51&lt;0,-M51/(N51-M51)+1,0))</f>
        <v>0</v>
      </c>
      <c r="N52" s="61">
        <f t="shared" ref="N52" si="253">IF(O51&lt;0,1,IF(N51&lt;0,-N51/(O51-N51)+1,0))</f>
        <v>0</v>
      </c>
      <c r="O52" s="61">
        <f t="shared" ref="O52" si="254">IF(P51&lt;0,1,IF(O51&lt;0,-O51/(P51-O51)+1,0))</f>
        <v>0</v>
      </c>
      <c r="P52" s="61">
        <f t="shared" ref="P52" si="255">IF(Q51&lt;0,1,IF(P51&lt;0,-P51/(Q51-P51)+1,0))</f>
        <v>0</v>
      </c>
      <c r="Q52" s="61">
        <f t="shared" ref="Q52" si="256">IF(R51&lt;0,1,IF(Q51&lt;0,-Q51/(R51-Q51)+1,0))</f>
        <v>0</v>
      </c>
      <c r="R52" s="61">
        <f t="shared" ref="R52" si="257">IF(S51&lt;0,1,IF(R51&lt;0,-R51/(S51-R51)+1,0))</f>
        <v>0</v>
      </c>
      <c r="S52" s="61">
        <f t="shared" ref="S52" si="258">IF(T51&lt;0,1,IF(S51&lt;0,-S51/(T51-S51)+1,0))</f>
        <v>0</v>
      </c>
      <c r="T52" s="61">
        <f t="shared" ref="T52" si="259">IF(U51&lt;0,1,IF(T51&lt;0,-T51/(U51-T51)+1,0))</f>
        <v>0</v>
      </c>
      <c r="U52" s="61">
        <f t="shared" ref="U52" si="260">IF(V51&lt;0,1,IF(U51&lt;0,-U51/(V51-U51)+1,0))</f>
        <v>0</v>
      </c>
      <c r="V52" s="61">
        <f t="shared" ref="V52" si="261">IF(W51&lt;0,1,IF(V51&lt;0,-V51/(W51-V51)+1,0))</f>
        <v>0</v>
      </c>
      <c r="W52" s="61">
        <f t="shared" ref="W52" si="262">IF(X51&lt;0,1,IF(W51&lt;0,-W51/(X51-W51)+1,0))</f>
        <v>0</v>
      </c>
      <c r="X52" s="61">
        <f t="shared" ref="X52" si="263">IF(Y51&lt;0,1,IF(X51&lt;0,-X51/(Y51-X51)+1,0))</f>
        <v>0</v>
      </c>
      <c r="Y52" s="61">
        <f t="shared" ref="Y52" si="264">IF(Z51&lt;0,1,IF(Y51&lt;0,-Y51/(Z51-Y51)+1,0))</f>
        <v>0</v>
      </c>
      <c r="Z52" s="61">
        <f t="shared" ref="Z52" si="265">IF(AA51&lt;0,1,IF(Z51&lt;0,-Z51/(AA51-Z51)+1,0))</f>
        <v>0</v>
      </c>
      <c r="AA52" s="61">
        <f t="shared" ref="AA52" si="266">IF(AB51&lt;0,1,IF(AA51&lt;0,-AA51/(AB51-AA51)+1,0))</f>
        <v>0</v>
      </c>
    </row>
    <row r="53" spans="1:27" s="168" customFormat="1" x14ac:dyDescent="0.25">
      <c r="A53" s="178"/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</row>
    <row r="54" spans="1:27" x14ac:dyDescent="0.25">
      <c r="A54" s="69" t="s">
        <v>148</v>
      </c>
      <c r="B54" s="73">
        <f>X51</f>
        <v>0</v>
      </c>
      <c r="C54" s="69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</row>
    <row r="55" spans="1:27" ht="15" hidden="1" customHeight="1" x14ac:dyDescent="0.25">
      <c r="A55" s="69" t="s">
        <v>149</v>
      </c>
      <c r="B55" s="73">
        <f>Q51</f>
        <v>0</v>
      </c>
      <c r="C55" s="69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</row>
    <row r="56" spans="1:27" x14ac:dyDescent="0.25">
      <c r="A56" s="69" t="s">
        <v>150</v>
      </c>
      <c r="B56" s="74" t="e">
        <f>(1+IRR(E42:X42))^4-1</f>
        <v>#NUM!</v>
      </c>
      <c r="C56" s="69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  <c r="Q56" s="178"/>
    </row>
    <row r="57" spans="1:27" x14ac:dyDescent="0.25">
      <c r="A57" s="69" t="s">
        <v>151</v>
      </c>
      <c r="B57" s="501" t="e">
        <f>-SUM(E50:X50)/SUM(E49:X49)</f>
        <v>#DIV/0!</v>
      </c>
      <c r="C57" s="69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</row>
    <row r="58" spans="1:27" x14ac:dyDescent="0.25">
      <c r="A58" s="69" t="s">
        <v>152</v>
      </c>
      <c r="B58" s="75">
        <f>SUM(E44:X44)/4</f>
        <v>0</v>
      </c>
      <c r="C58" s="69" t="s">
        <v>205</v>
      </c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/>
      <c r="P58" s="178"/>
      <c r="Q58" s="178"/>
    </row>
    <row r="59" spans="1:27" x14ac:dyDescent="0.25">
      <c r="A59" s="69" t="s">
        <v>153</v>
      </c>
      <c r="B59" s="75">
        <f>SUM(E52:X52)/4</f>
        <v>0</v>
      </c>
      <c r="C59" s="69" t="s">
        <v>205</v>
      </c>
      <c r="D59" s="178"/>
      <c r="E59" s="178"/>
      <c r="F59" s="178"/>
      <c r="G59" s="178"/>
      <c r="H59" s="178"/>
      <c r="I59" s="178"/>
      <c r="J59" s="178"/>
      <c r="K59" s="178"/>
      <c r="L59" s="178"/>
      <c r="M59" s="178"/>
      <c r="N59" s="178"/>
      <c r="O59" s="178"/>
      <c r="P59" s="178"/>
      <c r="Q59" s="178"/>
    </row>
    <row r="60" spans="1:27" s="168" customFormat="1" x14ac:dyDescent="0.25"/>
    <row r="61" spans="1:27" s="168" customFormat="1" x14ac:dyDescent="0.25"/>
    <row r="62" spans="1:27" s="168" customFormat="1" x14ac:dyDescent="0.25">
      <c r="A62" s="168" t="s">
        <v>281</v>
      </c>
    </row>
    <row r="63" spans="1:27" s="168" customFormat="1" x14ac:dyDescent="0.25"/>
    <row r="64" spans="1:27" s="168" customFormat="1" x14ac:dyDescent="0.25"/>
    <row r="65" s="168" customFormat="1" x14ac:dyDescent="0.25"/>
    <row r="66" s="168" customFormat="1" x14ac:dyDescent="0.25"/>
    <row r="67" s="168" customFormat="1" x14ac:dyDescent="0.25"/>
    <row r="68" s="168" customFormat="1" x14ac:dyDescent="0.25"/>
    <row r="69" s="168" customFormat="1" x14ac:dyDescent="0.25"/>
    <row r="70" s="168" customFormat="1" x14ac:dyDescent="0.25"/>
    <row r="71" s="168" customFormat="1" x14ac:dyDescent="0.25"/>
    <row r="72" s="168" customFormat="1" x14ac:dyDescent="0.25"/>
    <row r="73" s="168" customFormat="1" x14ac:dyDescent="0.25"/>
    <row r="74" s="168" customFormat="1" x14ac:dyDescent="0.25"/>
    <row r="75" s="168" customFormat="1" x14ac:dyDescent="0.25"/>
    <row r="76" s="168" customFormat="1" x14ac:dyDescent="0.25"/>
    <row r="77" s="168" customFormat="1" x14ac:dyDescent="0.25"/>
    <row r="78" s="168" customFormat="1" x14ac:dyDescent="0.25"/>
    <row r="79" s="168" customFormat="1" x14ac:dyDescent="0.25"/>
    <row r="80" s="168" customFormat="1" x14ac:dyDescent="0.25"/>
    <row r="81" s="168" customFormat="1" x14ac:dyDescent="0.25"/>
    <row r="82" s="168" customFormat="1" x14ac:dyDescent="0.25"/>
    <row r="83" s="168" customFormat="1" x14ac:dyDescent="0.25"/>
    <row r="84" s="168" customFormat="1" x14ac:dyDescent="0.25"/>
    <row r="85" s="168" customFormat="1" x14ac:dyDescent="0.25"/>
    <row r="86" s="168" customFormat="1" x14ac:dyDescent="0.25"/>
    <row r="87" s="168" customFormat="1" x14ac:dyDescent="0.25"/>
    <row r="88" s="168" customFormat="1" x14ac:dyDescent="0.25"/>
    <row r="89" s="168" customFormat="1" x14ac:dyDescent="0.25"/>
    <row r="90" s="168" customFormat="1" x14ac:dyDescent="0.25"/>
    <row r="91" s="168" customFormat="1" x14ac:dyDescent="0.25"/>
    <row r="92" s="168" customFormat="1" x14ac:dyDescent="0.25"/>
    <row r="93" s="168" customFormat="1" x14ac:dyDescent="0.25"/>
    <row r="94" s="168" customFormat="1" x14ac:dyDescent="0.25"/>
    <row r="95" s="168" customFormat="1" x14ac:dyDescent="0.25"/>
    <row r="96" s="168" customFormat="1" x14ac:dyDescent="0.25"/>
    <row r="97" s="168" customFormat="1" x14ac:dyDescent="0.25"/>
    <row r="98" s="168" customFormat="1" x14ac:dyDescent="0.25"/>
    <row r="99" s="168" customFormat="1" x14ac:dyDescent="0.25"/>
    <row r="100" s="168" customFormat="1" x14ac:dyDescent="0.25"/>
    <row r="101" s="168" customFormat="1" x14ac:dyDescent="0.25"/>
    <row r="102" s="168" customFormat="1" x14ac:dyDescent="0.25"/>
    <row r="103" s="168" customFormat="1" x14ac:dyDescent="0.25"/>
    <row r="104" s="168" customFormat="1" x14ac:dyDescent="0.25"/>
    <row r="105" s="168" customFormat="1" x14ac:dyDescent="0.25"/>
    <row r="106" s="168" customFormat="1" x14ac:dyDescent="0.25"/>
    <row r="107" s="168" customFormat="1" x14ac:dyDescent="0.25"/>
    <row r="108" s="168" customFormat="1" x14ac:dyDescent="0.25"/>
    <row r="109" s="168" customFormat="1" x14ac:dyDescent="0.25"/>
    <row r="110" s="168" customFormat="1" x14ac:dyDescent="0.25"/>
    <row r="111" s="168" customFormat="1" x14ac:dyDescent="0.25"/>
    <row r="112" s="168" customFormat="1" x14ac:dyDescent="0.25"/>
    <row r="113" s="168" customFormat="1" x14ac:dyDescent="0.25"/>
    <row r="114" s="168" customFormat="1" x14ac:dyDescent="0.25"/>
    <row r="115" s="168" customFormat="1" x14ac:dyDescent="0.25"/>
    <row r="116" s="168" customFormat="1" x14ac:dyDescent="0.25"/>
    <row r="117" s="168" customFormat="1" x14ac:dyDescent="0.25"/>
    <row r="118" s="168" customFormat="1" x14ac:dyDescent="0.25"/>
    <row r="119" s="168" customFormat="1" x14ac:dyDescent="0.25"/>
    <row r="120" s="168" customFormat="1" x14ac:dyDescent="0.25"/>
    <row r="121" s="168" customFormat="1" x14ac:dyDescent="0.25"/>
    <row r="122" s="168" customFormat="1" x14ac:dyDescent="0.25"/>
    <row r="123" s="168" customFormat="1" x14ac:dyDescent="0.25"/>
    <row r="124" s="168" customFormat="1" x14ac:dyDescent="0.25"/>
    <row r="125" s="168" customFormat="1" x14ac:dyDescent="0.25"/>
    <row r="126" s="168" customFormat="1" x14ac:dyDescent="0.25"/>
    <row r="127" s="168" customFormat="1" x14ac:dyDescent="0.25"/>
    <row r="128" s="168" customFormat="1" x14ac:dyDescent="0.25"/>
    <row r="129" s="168" customFormat="1" x14ac:dyDescent="0.25"/>
    <row r="130" s="168" customFormat="1" x14ac:dyDescent="0.25"/>
    <row r="131" s="168" customFormat="1" x14ac:dyDescent="0.25"/>
    <row r="132" s="168" customFormat="1" x14ac:dyDescent="0.25"/>
    <row r="133" s="168" customFormat="1" x14ac:dyDescent="0.25"/>
    <row r="134" s="168" customFormat="1" x14ac:dyDescent="0.25"/>
    <row r="135" s="168" customFormat="1" x14ac:dyDescent="0.25"/>
    <row r="136" s="168" customFormat="1" x14ac:dyDescent="0.25"/>
    <row r="137" s="168" customFormat="1" x14ac:dyDescent="0.25"/>
    <row r="138" s="168" customFormat="1" x14ac:dyDescent="0.25"/>
    <row r="139" s="168" customFormat="1" x14ac:dyDescent="0.25"/>
    <row r="140" s="168" customFormat="1" x14ac:dyDescent="0.25"/>
    <row r="141" s="168" customFormat="1" x14ac:dyDescent="0.25"/>
    <row r="142" s="168" customFormat="1" x14ac:dyDescent="0.25"/>
    <row r="143" s="168" customFormat="1" x14ac:dyDescent="0.25"/>
    <row r="144" s="168" customFormat="1" x14ac:dyDescent="0.25"/>
    <row r="145" s="168" customFormat="1" x14ac:dyDescent="0.25"/>
    <row r="146" s="168" customFormat="1" x14ac:dyDescent="0.25"/>
    <row r="147" s="168" customFormat="1" x14ac:dyDescent="0.25"/>
    <row r="148" s="168" customFormat="1" x14ac:dyDescent="0.25"/>
    <row r="149" s="168" customFormat="1" x14ac:dyDescent="0.25"/>
    <row r="150" s="168" customFormat="1" x14ac:dyDescent="0.25"/>
    <row r="151" s="168" customFormat="1" x14ac:dyDescent="0.25"/>
    <row r="152" s="168" customFormat="1" x14ac:dyDescent="0.25"/>
    <row r="153" s="168" customFormat="1" x14ac:dyDescent="0.25"/>
    <row r="154" s="168" customFormat="1" x14ac:dyDescent="0.25"/>
    <row r="155" s="168" customFormat="1" x14ac:dyDescent="0.25"/>
    <row r="156" s="168" customFormat="1" x14ac:dyDescent="0.25"/>
    <row r="157" s="168" customFormat="1" x14ac:dyDescent="0.25"/>
    <row r="158" s="168" customFormat="1" x14ac:dyDescent="0.25"/>
    <row r="159" s="168" customFormat="1" x14ac:dyDescent="0.25"/>
    <row r="160" s="168" customFormat="1" x14ac:dyDescent="0.25"/>
    <row r="161" s="168" customFormat="1" x14ac:dyDescent="0.25"/>
    <row r="162" s="168" customFormat="1" x14ac:dyDescent="0.25"/>
    <row r="163" s="168" customFormat="1" x14ac:dyDescent="0.25"/>
    <row r="164" s="168" customFormat="1" x14ac:dyDescent="0.25"/>
    <row r="165" s="168" customFormat="1" x14ac:dyDescent="0.25"/>
    <row r="166" s="168" customFormat="1" x14ac:dyDescent="0.25"/>
    <row r="167" s="168" customFormat="1" x14ac:dyDescent="0.25"/>
    <row r="168" s="168" customFormat="1" x14ac:dyDescent="0.25"/>
    <row r="169" s="168" customFormat="1" x14ac:dyDescent="0.25"/>
    <row r="170" s="168" customFormat="1" x14ac:dyDescent="0.25"/>
    <row r="171" s="168" customFormat="1" x14ac:dyDescent="0.25"/>
    <row r="172" s="168" customFormat="1" x14ac:dyDescent="0.25"/>
    <row r="173" s="168" customFormat="1" x14ac:dyDescent="0.25"/>
    <row r="174" s="168" customFormat="1" x14ac:dyDescent="0.25"/>
    <row r="175" s="168" customFormat="1" x14ac:dyDescent="0.25"/>
    <row r="176" s="168" customFormat="1" x14ac:dyDescent="0.25"/>
    <row r="177" s="168" customFormat="1" x14ac:dyDescent="0.25"/>
    <row r="178" s="168" customFormat="1" x14ac:dyDescent="0.25"/>
    <row r="179" s="168" customFormat="1" x14ac:dyDescent="0.25"/>
    <row r="180" s="168" customFormat="1" x14ac:dyDescent="0.25"/>
    <row r="181" s="168" customFormat="1" x14ac:dyDescent="0.25"/>
    <row r="182" s="168" customFormat="1" x14ac:dyDescent="0.25"/>
    <row r="183" s="168" customFormat="1" x14ac:dyDescent="0.25"/>
    <row r="184" s="168" customFormat="1" x14ac:dyDescent="0.25"/>
    <row r="185" s="168" customFormat="1" x14ac:dyDescent="0.25"/>
    <row r="186" s="168" customFormat="1" x14ac:dyDescent="0.25"/>
    <row r="187" s="168" customFormat="1" x14ac:dyDescent="0.25"/>
    <row r="188" s="168" customFormat="1" x14ac:dyDescent="0.25"/>
    <row r="189" s="168" customFormat="1" x14ac:dyDescent="0.25"/>
    <row r="190" s="168" customFormat="1" x14ac:dyDescent="0.25"/>
    <row r="191" s="168" customFormat="1" x14ac:dyDescent="0.25"/>
    <row r="192" s="168" customFormat="1" x14ac:dyDescent="0.25"/>
    <row r="193" s="168" customFormat="1" x14ac:dyDescent="0.25"/>
    <row r="194" s="168" customFormat="1" x14ac:dyDescent="0.25"/>
    <row r="195" s="168" customFormat="1" x14ac:dyDescent="0.25"/>
    <row r="196" s="168" customFormat="1" x14ac:dyDescent="0.25"/>
    <row r="197" s="168" customFormat="1" x14ac:dyDescent="0.25"/>
    <row r="198" s="168" customFormat="1" x14ac:dyDescent="0.25"/>
    <row r="199" s="168" customFormat="1" x14ac:dyDescent="0.25"/>
    <row r="200" s="168" customFormat="1" x14ac:dyDescent="0.25"/>
    <row r="201" s="168" customFormat="1" x14ac:dyDescent="0.25"/>
    <row r="202" s="168" customFormat="1" x14ac:dyDescent="0.25"/>
    <row r="203" s="168" customFormat="1" x14ac:dyDescent="0.25"/>
    <row r="204" s="168" customFormat="1" x14ac:dyDescent="0.25"/>
    <row r="205" s="168" customFormat="1" x14ac:dyDescent="0.25"/>
    <row r="206" s="168" customFormat="1" x14ac:dyDescent="0.25"/>
    <row r="207" s="168" customFormat="1" x14ac:dyDescent="0.25"/>
    <row r="208" s="168" customFormat="1" x14ac:dyDescent="0.25"/>
    <row r="209" s="168" customFormat="1" x14ac:dyDescent="0.25"/>
    <row r="210" s="168" customFormat="1" x14ac:dyDescent="0.25"/>
    <row r="211" s="168" customFormat="1" x14ac:dyDescent="0.25"/>
    <row r="212" s="168" customFormat="1" x14ac:dyDescent="0.25"/>
    <row r="213" s="168" customFormat="1" x14ac:dyDescent="0.25"/>
    <row r="214" s="168" customFormat="1" x14ac:dyDescent="0.25"/>
    <row r="215" s="168" customFormat="1" x14ac:dyDescent="0.25"/>
    <row r="216" s="168" customFormat="1" x14ac:dyDescent="0.25"/>
    <row r="217" s="168" customFormat="1" x14ac:dyDescent="0.25"/>
    <row r="218" s="168" customFormat="1" x14ac:dyDescent="0.25"/>
    <row r="219" s="168" customFormat="1" x14ac:dyDescent="0.25"/>
    <row r="220" s="168" customFormat="1" x14ac:dyDescent="0.25"/>
    <row r="221" s="168" customFormat="1" x14ac:dyDescent="0.25"/>
    <row r="222" s="168" customFormat="1" x14ac:dyDescent="0.25"/>
    <row r="223" s="168" customFormat="1" x14ac:dyDescent="0.25"/>
    <row r="224" s="168" customFormat="1" x14ac:dyDescent="0.25"/>
    <row r="225" s="168" customFormat="1" x14ac:dyDescent="0.25"/>
    <row r="226" s="168" customFormat="1" x14ac:dyDescent="0.25"/>
    <row r="227" s="168" customFormat="1" x14ac:dyDescent="0.25"/>
    <row r="228" s="168" customFormat="1" x14ac:dyDescent="0.25"/>
    <row r="229" s="168" customFormat="1" x14ac:dyDescent="0.25"/>
    <row r="230" s="168" customFormat="1" x14ac:dyDescent="0.25"/>
    <row r="231" s="168" customFormat="1" x14ac:dyDescent="0.25"/>
    <row r="232" s="168" customFormat="1" x14ac:dyDescent="0.25"/>
    <row r="233" s="168" customFormat="1" x14ac:dyDescent="0.25"/>
    <row r="234" s="168" customFormat="1" x14ac:dyDescent="0.25"/>
    <row r="235" s="168" customFormat="1" x14ac:dyDescent="0.25"/>
    <row r="236" s="168" customFormat="1" x14ac:dyDescent="0.25"/>
    <row r="237" s="168" customFormat="1" x14ac:dyDescent="0.25"/>
    <row r="238" s="168" customFormat="1" x14ac:dyDescent="0.25"/>
    <row r="239" s="168" customFormat="1" x14ac:dyDescent="0.25"/>
    <row r="240" s="168" customFormat="1" x14ac:dyDescent="0.25"/>
    <row r="241" s="168" customFormat="1" x14ac:dyDescent="0.25"/>
    <row r="242" s="168" customFormat="1" x14ac:dyDescent="0.25"/>
    <row r="243" s="168" customFormat="1" x14ac:dyDescent="0.25"/>
    <row r="244" s="168" customFormat="1" x14ac:dyDescent="0.25"/>
    <row r="245" s="168" customFormat="1" x14ac:dyDescent="0.25"/>
    <row r="246" s="168" customFormat="1" x14ac:dyDescent="0.25"/>
    <row r="247" s="168" customFormat="1" x14ac:dyDescent="0.25"/>
    <row r="248" s="168" customFormat="1" x14ac:dyDescent="0.25"/>
    <row r="249" s="168" customFormat="1" x14ac:dyDescent="0.25"/>
    <row r="250" s="168" customFormat="1" x14ac:dyDescent="0.25"/>
    <row r="251" s="168" customFormat="1" x14ac:dyDescent="0.25"/>
    <row r="252" s="168" customFormat="1" x14ac:dyDescent="0.25"/>
    <row r="253" s="168" customFormat="1" x14ac:dyDescent="0.25"/>
    <row r="254" s="168" customFormat="1" x14ac:dyDescent="0.25"/>
    <row r="255" s="168" customFormat="1" x14ac:dyDescent="0.25"/>
    <row r="256" s="168" customFormat="1" x14ac:dyDescent="0.25"/>
    <row r="257" s="168" customFormat="1" x14ac:dyDescent="0.25"/>
    <row r="258" s="168" customFormat="1" x14ac:dyDescent="0.25"/>
    <row r="259" s="168" customFormat="1" x14ac:dyDescent="0.25"/>
    <row r="260" s="168" customFormat="1" x14ac:dyDescent="0.25"/>
    <row r="261" s="168" customFormat="1" x14ac:dyDescent="0.25"/>
    <row r="262" s="168" customFormat="1" x14ac:dyDescent="0.25"/>
    <row r="263" s="168" customFormat="1" x14ac:dyDescent="0.25"/>
    <row r="264" s="168" customFormat="1" x14ac:dyDescent="0.25"/>
    <row r="265" s="168" customFormat="1" x14ac:dyDescent="0.25"/>
    <row r="266" s="168" customFormat="1" x14ac:dyDescent="0.25"/>
    <row r="267" s="168" customFormat="1" x14ac:dyDescent="0.25"/>
    <row r="268" s="168" customFormat="1" x14ac:dyDescent="0.25"/>
    <row r="269" s="168" customFormat="1" x14ac:dyDescent="0.25"/>
    <row r="270" s="168" customFormat="1" x14ac:dyDescent="0.25"/>
    <row r="271" s="168" customFormat="1" x14ac:dyDescent="0.25"/>
    <row r="272" s="168" customFormat="1" x14ac:dyDescent="0.25"/>
    <row r="273" s="168" customFormat="1" x14ac:dyDescent="0.25"/>
    <row r="274" s="168" customFormat="1" x14ac:dyDescent="0.25"/>
    <row r="275" s="168" customFormat="1" x14ac:dyDescent="0.25"/>
    <row r="276" s="168" customFormat="1" x14ac:dyDescent="0.25"/>
    <row r="277" s="168" customFormat="1" x14ac:dyDescent="0.25"/>
    <row r="278" s="168" customFormat="1" x14ac:dyDescent="0.25"/>
    <row r="279" s="168" customFormat="1" x14ac:dyDescent="0.25"/>
    <row r="280" s="168" customFormat="1" x14ac:dyDescent="0.25"/>
    <row r="281" s="168" customFormat="1" x14ac:dyDescent="0.25"/>
    <row r="282" s="168" customFormat="1" x14ac:dyDescent="0.25"/>
    <row r="283" s="168" customFormat="1" x14ac:dyDescent="0.25"/>
    <row r="284" s="168" customFormat="1" x14ac:dyDescent="0.25"/>
    <row r="285" s="168" customFormat="1" x14ac:dyDescent="0.25"/>
    <row r="286" s="168" customFormat="1" x14ac:dyDescent="0.25"/>
    <row r="287" s="168" customFormat="1" x14ac:dyDescent="0.25"/>
    <row r="288" s="168" customFormat="1" x14ac:dyDescent="0.25"/>
    <row r="289" s="168" customFormat="1" x14ac:dyDescent="0.25"/>
    <row r="290" s="168" customFormat="1" x14ac:dyDescent="0.25"/>
    <row r="291" s="168" customFormat="1" x14ac:dyDescent="0.25"/>
    <row r="292" s="168" customFormat="1" x14ac:dyDescent="0.25"/>
    <row r="293" s="168" customFormat="1" x14ac:dyDescent="0.25"/>
    <row r="294" s="168" customFormat="1" x14ac:dyDescent="0.25"/>
    <row r="295" s="168" customFormat="1" x14ac:dyDescent="0.25"/>
    <row r="296" s="168" customFormat="1" x14ac:dyDescent="0.25"/>
    <row r="297" s="168" customFormat="1" x14ac:dyDescent="0.25"/>
    <row r="298" s="168" customFormat="1" x14ac:dyDescent="0.25"/>
    <row r="299" s="168" customFormat="1" x14ac:dyDescent="0.25"/>
    <row r="300" s="168" customFormat="1" x14ac:dyDescent="0.25"/>
    <row r="301" s="168" customFormat="1" x14ac:dyDescent="0.25"/>
    <row r="302" s="168" customFormat="1" x14ac:dyDescent="0.25"/>
    <row r="303" s="168" customFormat="1" x14ac:dyDescent="0.25"/>
    <row r="304" s="168" customFormat="1" x14ac:dyDescent="0.25"/>
    <row r="305" s="168" customFormat="1" x14ac:dyDescent="0.25"/>
    <row r="306" s="168" customFormat="1" x14ac:dyDescent="0.25"/>
    <row r="307" s="168" customFormat="1" x14ac:dyDescent="0.25"/>
    <row r="308" s="168" customFormat="1" x14ac:dyDescent="0.25"/>
    <row r="309" s="168" customFormat="1" x14ac:dyDescent="0.25"/>
    <row r="310" s="168" customFormat="1" x14ac:dyDescent="0.25"/>
    <row r="311" s="168" customFormat="1" x14ac:dyDescent="0.25"/>
    <row r="312" s="168" customFormat="1" x14ac:dyDescent="0.25"/>
    <row r="313" s="168" customFormat="1" x14ac:dyDescent="0.25"/>
    <row r="314" s="168" customFormat="1" x14ac:dyDescent="0.25"/>
    <row r="315" s="168" customFormat="1" x14ac:dyDescent="0.25"/>
    <row r="316" s="168" customFormat="1" x14ac:dyDescent="0.25"/>
    <row r="317" s="168" customFormat="1" x14ac:dyDescent="0.25"/>
    <row r="318" s="168" customFormat="1" x14ac:dyDescent="0.25"/>
    <row r="319" s="168" customFormat="1" x14ac:dyDescent="0.25"/>
    <row r="320" s="168" customFormat="1" x14ac:dyDescent="0.25"/>
    <row r="321" s="168" customFormat="1" x14ac:dyDescent="0.25"/>
    <row r="322" s="168" customFormat="1" x14ac:dyDescent="0.25"/>
    <row r="323" s="168" customFormat="1" x14ac:dyDescent="0.25"/>
    <row r="324" s="168" customFormat="1" x14ac:dyDescent="0.25"/>
    <row r="325" s="168" customFormat="1" x14ac:dyDescent="0.25"/>
    <row r="326" s="168" customFormat="1" x14ac:dyDescent="0.25"/>
    <row r="327" s="168" customFormat="1" x14ac:dyDescent="0.25"/>
    <row r="328" s="168" customFormat="1" x14ac:dyDescent="0.25"/>
    <row r="329" s="168" customFormat="1" x14ac:dyDescent="0.25"/>
    <row r="330" s="168" customFormat="1" x14ac:dyDescent="0.25"/>
    <row r="331" s="168" customFormat="1" x14ac:dyDescent="0.25"/>
    <row r="332" s="168" customFormat="1" x14ac:dyDescent="0.25"/>
    <row r="333" s="168" customFormat="1" x14ac:dyDescent="0.25"/>
    <row r="334" s="168" customFormat="1" x14ac:dyDescent="0.25"/>
    <row r="335" s="168" customFormat="1" x14ac:dyDescent="0.25"/>
    <row r="336" s="168" customFormat="1" x14ac:dyDescent="0.25"/>
    <row r="337" s="168" customFormat="1" x14ac:dyDescent="0.25"/>
    <row r="338" s="168" customFormat="1" x14ac:dyDescent="0.25"/>
    <row r="339" s="168" customFormat="1" x14ac:dyDescent="0.25"/>
    <row r="340" s="168" customFormat="1" x14ac:dyDescent="0.25"/>
    <row r="341" s="168" customFormat="1" x14ac:dyDescent="0.25"/>
    <row r="342" s="168" customFormat="1" x14ac:dyDescent="0.25"/>
    <row r="343" s="168" customFormat="1" x14ac:dyDescent="0.25"/>
    <row r="344" s="168" customFormat="1" x14ac:dyDescent="0.25"/>
    <row r="345" s="168" customFormat="1" x14ac:dyDescent="0.25"/>
    <row r="346" s="168" customFormat="1" x14ac:dyDescent="0.25"/>
    <row r="347" s="168" customFormat="1" x14ac:dyDescent="0.25"/>
    <row r="348" s="168" customFormat="1" x14ac:dyDescent="0.25"/>
    <row r="349" s="168" customFormat="1" x14ac:dyDescent="0.25"/>
    <row r="350" s="168" customFormat="1" x14ac:dyDescent="0.25"/>
    <row r="351" s="168" customFormat="1" x14ac:dyDescent="0.25"/>
    <row r="352" s="168" customFormat="1" x14ac:dyDescent="0.25"/>
    <row r="353" s="168" customFormat="1" x14ac:dyDescent="0.25"/>
    <row r="354" s="168" customFormat="1" x14ac:dyDescent="0.25"/>
    <row r="355" s="168" customFormat="1" x14ac:dyDescent="0.25"/>
    <row r="356" s="168" customFormat="1" x14ac:dyDescent="0.25"/>
    <row r="357" s="168" customFormat="1" x14ac:dyDescent="0.25"/>
    <row r="358" s="168" customFormat="1" x14ac:dyDescent="0.25"/>
    <row r="359" s="168" customFormat="1" x14ac:dyDescent="0.25"/>
    <row r="360" s="168" customFormat="1" x14ac:dyDescent="0.25"/>
    <row r="361" s="168" customFormat="1" x14ac:dyDescent="0.25"/>
    <row r="362" s="168" customFormat="1" x14ac:dyDescent="0.25"/>
    <row r="363" s="168" customFormat="1" x14ac:dyDescent="0.25"/>
    <row r="364" s="168" customFormat="1" x14ac:dyDescent="0.25"/>
    <row r="365" s="168" customFormat="1" x14ac:dyDescent="0.25"/>
    <row r="366" s="168" customFormat="1" x14ac:dyDescent="0.25"/>
    <row r="367" s="168" customFormat="1" x14ac:dyDescent="0.25"/>
    <row r="368" s="168" customFormat="1" x14ac:dyDescent="0.25"/>
    <row r="369" s="168" customFormat="1" x14ac:dyDescent="0.25"/>
    <row r="370" s="168" customFormat="1" x14ac:dyDescent="0.25"/>
    <row r="371" s="168" customFormat="1" x14ac:dyDescent="0.25"/>
    <row r="372" s="168" customFormat="1" x14ac:dyDescent="0.25"/>
    <row r="373" s="168" customFormat="1" x14ac:dyDescent="0.25"/>
    <row r="374" s="168" customFormat="1" x14ac:dyDescent="0.25"/>
    <row r="375" s="168" customFormat="1" x14ac:dyDescent="0.25"/>
    <row r="376" s="168" customFormat="1" x14ac:dyDescent="0.25"/>
    <row r="377" s="168" customFormat="1" x14ac:dyDescent="0.25"/>
    <row r="378" s="168" customFormat="1" x14ac:dyDescent="0.25"/>
    <row r="379" s="168" customFormat="1" x14ac:dyDescent="0.25"/>
    <row r="380" s="168" customFormat="1" x14ac:dyDescent="0.25"/>
    <row r="381" s="168" customFormat="1" x14ac:dyDescent="0.25"/>
    <row r="382" s="168" customFormat="1" x14ac:dyDescent="0.25"/>
    <row r="383" s="168" customFormat="1" x14ac:dyDescent="0.25"/>
    <row r="384" s="168" customFormat="1" x14ac:dyDescent="0.25"/>
    <row r="385" s="168" customFormat="1" x14ac:dyDescent="0.25"/>
    <row r="386" s="168" customFormat="1" x14ac:dyDescent="0.25"/>
    <row r="387" s="168" customFormat="1" x14ac:dyDescent="0.25"/>
    <row r="388" s="168" customFormat="1" x14ac:dyDescent="0.25"/>
    <row r="389" s="168" customFormat="1" x14ac:dyDescent="0.25"/>
    <row r="390" s="168" customFormat="1" x14ac:dyDescent="0.25"/>
    <row r="391" s="168" customFormat="1" x14ac:dyDescent="0.25"/>
    <row r="392" s="168" customFormat="1" x14ac:dyDescent="0.25"/>
    <row r="393" s="168" customFormat="1" x14ac:dyDescent="0.25"/>
    <row r="394" s="168" customFormat="1" x14ac:dyDescent="0.25"/>
    <row r="395" s="168" customFormat="1" x14ac:dyDescent="0.25"/>
    <row r="396" s="168" customFormat="1" x14ac:dyDescent="0.25"/>
    <row r="397" s="168" customFormat="1" x14ac:dyDescent="0.25"/>
    <row r="398" s="168" customFormat="1" x14ac:dyDescent="0.25"/>
    <row r="399" s="168" customFormat="1" x14ac:dyDescent="0.25"/>
    <row r="400" s="168" customFormat="1" x14ac:dyDescent="0.25"/>
    <row r="401" s="168" customFormat="1" x14ac:dyDescent="0.25"/>
    <row r="402" s="168" customFormat="1" x14ac:dyDescent="0.25"/>
    <row r="403" s="168" customFormat="1" x14ac:dyDescent="0.25"/>
    <row r="404" s="168" customFormat="1" x14ac:dyDescent="0.25"/>
    <row r="405" s="168" customFormat="1" x14ac:dyDescent="0.25"/>
    <row r="406" s="168" customFormat="1" x14ac:dyDescent="0.25"/>
    <row r="407" s="168" customFormat="1" x14ac:dyDescent="0.25"/>
    <row r="408" s="168" customFormat="1" x14ac:dyDescent="0.25"/>
    <row r="409" s="168" customFormat="1" x14ac:dyDescent="0.25"/>
    <row r="410" s="168" customFormat="1" x14ac:dyDescent="0.25"/>
    <row r="411" s="168" customFormat="1" x14ac:dyDescent="0.25"/>
    <row r="412" s="168" customFormat="1" x14ac:dyDescent="0.25"/>
    <row r="413" s="168" customFormat="1" x14ac:dyDescent="0.25"/>
    <row r="414" s="168" customFormat="1" x14ac:dyDescent="0.25"/>
    <row r="415" s="168" customFormat="1" x14ac:dyDescent="0.25"/>
    <row r="416" s="168" customFormat="1" x14ac:dyDescent="0.25"/>
    <row r="417" s="168" customFormat="1" x14ac:dyDescent="0.25"/>
    <row r="418" s="168" customFormat="1" x14ac:dyDescent="0.25"/>
    <row r="419" s="168" customFormat="1" x14ac:dyDescent="0.25"/>
    <row r="420" s="168" customFormat="1" x14ac:dyDescent="0.25"/>
    <row r="421" s="168" customFormat="1" x14ac:dyDescent="0.25"/>
    <row r="422" s="168" customFormat="1" x14ac:dyDescent="0.25"/>
    <row r="423" s="168" customFormat="1" x14ac:dyDescent="0.25"/>
    <row r="424" s="168" customFormat="1" x14ac:dyDescent="0.25"/>
    <row r="425" s="168" customFormat="1" x14ac:dyDescent="0.25"/>
    <row r="426" s="168" customFormat="1" x14ac:dyDescent="0.25"/>
    <row r="427" s="168" customFormat="1" x14ac:dyDescent="0.25"/>
    <row r="428" s="168" customFormat="1" x14ac:dyDescent="0.25"/>
    <row r="429" s="168" customFormat="1" x14ac:dyDescent="0.25"/>
    <row r="430" s="168" customFormat="1" x14ac:dyDescent="0.25"/>
    <row r="431" s="168" customFormat="1" x14ac:dyDescent="0.25"/>
    <row r="432" s="168" customFormat="1" x14ac:dyDescent="0.25"/>
    <row r="433" s="168" customFormat="1" x14ac:dyDescent="0.25"/>
    <row r="434" s="168" customFormat="1" x14ac:dyDescent="0.25"/>
    <row r="435" s="168" customFormat="1" x14ac:dyDescent="0.25"/>
    <row r="436" s="168" customFormat="1" x14ac:dyDescent="0.25"/>
    <row r="437" s="168" customFormat="1" x14ac:dyDescent="0.25"/>
    <row r="438" s="168" customFormat="1" x14ac:dyDescent="0.25"/>
    <row r="439" s="168" customFormat="1" x14ac:dyDescent="0.25"/>
    <row r="440" s="168" customFormat="1" x14ac:dyDescent="0.25"/>
    <row r="441" s="168" customFormat="1" x14ac:dyDescent="0.25"/>
    <row r="442" s="168" customFormat="1" x14ac:dyDescent="0.25"/>
    <row r="443" s="168" customFormat="1" x14ac:dyDescent="0.25"/>
    <row r="444" s="168" customFormat="1" x14ac:dyDescent="0.25"/>
    <row r="445" s="168" customFormat="1" x14ac:dyDescent="0.25"/>
    <row r="446" s="168" customFormat="1" x14ac:dyDescent="0.25"/>
    <row r="447" s="168" customFormat="1" x14ac:dyDescent="0.25"/>
    <row r="448" s="168" customFormat="1" x14ac:dyDescent="0.25"/>
    <row r="449" s="168" customFormat="1" x14ac:dyDescent="0.25"/>
    <row r="450" s="168" customFormat="1" x14ac:dyDescent="0.25"/>
    <row r="451" s="168" customFormat="1" x14ac:dyDescent="0.25"/>
    <row r="452" s="168" customFormat="1" x14ac:dyDescent="0.25"/>
    <row r="453" s="168" customFormat="1" x14ac:dyDescent="0.25"/>
    <row r="454" s="168" customFormat="1" x14ac:dyDescent="0.25"/>
    <row r="455" s="168" customFormat="1" x14ac:dyDescent="0.25"/>
    <row r="456" s="168" customFormat="1" x14ac:dyDescent="0.25"/>
    <row r="457" s="168" customFormat="1" x14ac:dyDescent="0.25"/>
    <row r="458" s="168" customFormat="1" x14ac:dyDescent="0.25"/>
    <row r="459" s="168" customFormat="1" x14ac:dyDescent="0.25"/>
    <row r="460" s="168" customFormat="1" x14ac:dyDescent="0.25"/>
    <row r="461" s="168" customFormat="1" x14ac:dyDescent="0.25"/>
    <row r="462" s="168" customFormat="1" x14ac:dyDescent="0.25"/>
    <row r="463" s="168" customFormat="1" x14ac:dyDescent="0.25"/>
    <row r="464" s="168" customFormat="1" x14ac:dyDescent="0.25"/>
    <row r="465" s="168" customFormat="1" x14ac:dyDescent="0.25"/>
    <row r="466" s="168" customFormat="1" x14ac:dyDescent="0.25"/>
    <row r="467" s="168" customFormat="1" x14ac:dyDescent="0.25"/>
    <row r="468" s="168" customFormat="1" x14ac:dyDescent="0.25"/>
    <row r="469" s="168" customFormat="1" x14ac:dyDescent="0.25"/>
    <row r="470" s="168" customFormat="1" x14ac:dyDescent="0.25"/>
    <row r="471" s="168" customFormat="1" x14ac:dyDescent="0.25"/>
    <row r="472" s="168" customFormat="1" x14ac:dyDescent="0.25"/>
    <row r="473" s="168" customFormat="1" x14ac:dyDescent="0.25"/>
    <row r="474" s="168" customFormat="1" x14ac:dyDescent="0.25"/>
    <row r="475" s="168" customFormat="1" x14ac:dyDescent="0.25"/>
    <row r="476" s="168" customFormat="1" x14ac:dyDescent="0.25"/>
    <row r="477" s="168" customFormat="1" x14ac:dyDescent="0.25"/>
    <row r="478" s="168" customFormat="1" x14ac:dyDescent="0.25"/>
    <row r="479" s="168" customFormat="1" x14ac:dyDescent="0.25"/>
    <row r="480" s="168" customFormat="1" x14ac:dyDescent="0.25"/>
    <row r="481" s="168" customFormat="1" x14ac:dyDescent="0.25"/>
    <row r="482" s="168" customFormat="1" x14ac:dyDescent="0.25"/>
    <row r="483" s="168" customFormat="1" x14ac:dyDescent="0.25"/>
    <row r="484" s="168" customFormat="1" x14ac:dyDescent="0.25"/>
    <row r="485" s="168" customFormat="1" x14ac:dyDescent="0.25"/>
    <row r="486" s="168" customFormat="1" x14ac:dyDescent="0.25"/>
    <row r="487" s="168" customFormat="1" x14ac:dyDescent="0.25"/>
    <row r="488" s="168" customFormat="1" x14ac:dyDescent="0.25"/>
    <row r="489" s="168" customFormat="1" x14ac:dyDescent="0.25"/>
    <row r="490" s="168" customFormat="1" x14ac:dyDescent="0.25"/>
    <row r="491" s="168" customFormat="1" x14ac:dyDescent="0.25"/>
    <row r="492" s="168" customFormat="1" x14ac:dyDescent="0.25"/>
    <row r="493" s="168" customFormat="1" x14ac:dyDescent="0.25"/>
    <row r="494" s="168" customFormat="1" x14ac:dyDescent="0.25"/>
    <row r="495" s="168" customFormat="1" x14ac:dyDescent="0.25"/>
    <row r="496" s="168" customFormat="1" x14ac:dyDescent="0.25"/>
    <row r="497" s="168" customFormat="1" x14ac:dyDescent="0.25"/>
    <row r="498" s="168" customFormat="1" x14ac:dyDescent="0.25"/>
    <row r="499" s="168" customFormat="1" x14ac:dyDescent="0.25"/>
    <row r="500" s="168" customFormat="1" x14ac:dyDescent="0.25"/>
    <row r="501" s="168" customFormat="1" x14ac:dyDescent="0.25"/>
    <row r="502" s="168" customFormat="1" x14ac:dyDescent="0.25"/>
    <row r="503" s="168" customFormat="1" x14ac:dyDescent="0.25"/>
    <row r="504" s="168" customFormat="1" x14ac:dyDescent="0.25"/>
    <row r="505" s="168" customFormat="1" x14ac:dyDescent="0.25"/>
    <row r="506" s="168" customFormat="1" x14ac:dyDescent="0.25"/>
    <row r="507" s="168" customFormat="1" x14ac:dyDescent="0.25"/>
    <row r="508" s="168" customFormat="1" x14ac:dyDescent="0.25"/>
    <row r="509" s="168" customFormat="1" x14ac:dyDescent="0.25"/>
    <row r="510" s="168" customFormat="1" x14ac:dyDescent="0.25"/>
  </sheetData>
  <mergeCells count="44">
    <mergeCell ref="X37:AA37"/>
    <mergeCell ref="A39:C39"/>
    <mergeCell ref="A46:C46"/>
    <mergeCell ref="A47:C47"/>
    <mergeCell ref="A40:C40"/>
    <mergeCell ref="A44:C44"/>
    <mergeCell ref="A41:C41"/>
    <mergeCell ref="A42:C42"/>
    <mergeCell ref="A43:C43"/>
    <mergeCell ref="A45:C45"/>
    <mergeCell ref="T37:W37"/>
    <mergeCell ref="P37:S37"/>
    <mergeCell ref="D37:G37"/>
    <mergeCell ref="H37:K37"/>
    <mergeCell ref="L37:O37"/>
    <mergeCell ref="A52:C52"/>
    <mergeCell ref="A51:C51"/>
    <mergeCell ref="A48:C48"/>
    <mergeCell ref="A49:C49"/>
    <mergeCell ref="A50:C50"/>
    <mergeCell ref="A1:G1"/>
    <mergeCell ref="A15:C15"/>
    <mergeCell ref="A16:C16"/>
    <mergeCell ref="A37:C38"/>
    <mergeCell ref="A17:C17"/>
    <mergeCell ref="A18:C18"/>
    <mergeCell ref="A19:C19"/>
    <mergeCell ref="A20:C20"/>
    <mergeCell ref="A21:C21"/>
    <mergeCell ref="A23:C23"/>
    <mergeCell ref="A24:C24"/>
    <mergeCell ref="A22:C22"/>
    <mergeCell ref="D12:U12"/>
    <mergeCell ref="A13:C14"/>
    <mergeCell ref="A25:C25"/>
    <mergeCell ref="A26:C26"/>
    <mergeCell ref="AB13:AE13"/>
    <mergeCell ref="D36:U36"/>
    <mergeCell ref="D13:G13"/>
    <mergeCell ref="H13:K13"/>
    <mergeCell ref="L13:O13"/>
    <mergeCell ref="P13:S13"/>
    <mergeCell ref="X13:AA13"/>
    <mergeCell ref="T13:W13"/>
  </mergeCells>
  <phoneticPr fontId="37" type="noConversion"/>
  <pageMargins left="0.19685039370078741" right="0.19685039370078741" top="0.19685039370078741" bottom="0.19685039370078741" header="0" footer="0"/>
  <pageSetup paperSize="9" scale="6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0.39997558519241921"/>
  </sheetPr>
  <dimension ref="A1:AX235"/>
  <sheetViews>
    <sheetView workbookViewId="0">
      <selection activeCell="F22" sqref="F22"/>
    </sheetView>
  </sheetViews>
  <sheetFormatPr defaultRowHeight="15" x14ac:dyDescent="0.25"/>
  <cols>
    <col min="1" max="1" width="27.85546875" customWidth="1"/>
    <col min="2" max="2" width="12.42578125" customWidth="1"/>
    <col min="6" max="6" width="9.140625" customWidth="1"/>
    <col min="10" max="50" width="9" style="168"/>
  </cols>
  <sheetData>
    <row r="1" spans="1:14" x14ac:dyDescent="0.25">
      <c r="A1" s="3" t="s">
        <v>322</v>
      </c>
      <c r="B1" s="3"/>
      <c r="C1" s="131"/>
      <c r="D1" s="131"/>
      <c r="E1" s="131"/>
      <c r="F1" s="131"/>
      <c r="G1" s="131"/>
      <c r="H1" s="131"/>
      <c r="I1" s="131"/>
    </row>
    <row r="2" spans="1:14" x14ac:dyDescent="0.25">
      <c r="A2" s="81" t="s">
        <v>319</v>
      </c>
      <c r="B2" s="81" t="s">
        <v>321</v>
      </c>
      <c r="C2" s="132"/>
      <c r="D2" s="132"/>
      <c r="E2" s="132"/>
      <c r="F2" s="132"/>
      <c r="G2" s="132"/>
      <c r="H2" s="132"/>
      <c r="I2" s="132"/>
    </row>
    <row r="3" spans="1:14" x14ac:dyDescent="0.25">
      <c r="A3" s="81"/>
      <c r="B3" s="133">
        <v>1</v>
      </c>
      <c r="C3" s="134"/>
      <c r="D3" s="134"/>
      <c r="E3" s="134"/>
      <c r="F3" s="135"/>
      <c r="G3" s="134"/>
      <c r="H3" s="134"/>
      <c r="I3" s="134"/>
      <c r="L3" s="168" t="s">
        <v>320</v>
      </c>
    </row>
    <row r="4" spans="1:14" x14ac:dyDescent="0.25">
      <c r="A4" s="82" t="s">
        <v>3</v>
      </c>
      <c r="B4" s="136"/>
      <c r="C4" s="143">
        <v>0.95</v>
      </c>
      <c r="D4" s="143">
        <v>0.96</v>
      </c>
      <c r="E4" s="143">
        <v>0.98</v>
      </c>
      <c r="F4" s="147">
        <v>1</v>
      </c>
      <c r="G4" s="143">
        <v>1.05</v>
      </c>
      <c r="H4" s="143">
        <v>1.1000000000000001</v>
      </c>
      <c r="I4" s="143">
        <v>1.1499999999999999</v>
      </c>
      <c r="L4" s="168" t="s">
        <v>321</v>
      </c>
    </row>
    <row r="5" spans="1:14" x14ac:dyDescent="0.25">
      <c r="A5" s="83" t="s">
        <v>198</v>
      </c>
      <c r="B5" s="83">
        <f>IF($B$2=$L$4,effect!$B$54,effect!$B$28)</f>
        <v>0</v>
      </c>
      <c r="C5" s="83">
        <f t="dataTable" ref="C5:I9" dt2D="0" dtr="1" r1="B3"/>
        <v>0</v>
      </c>
      <c r="D5" s="83">
        <v>0</v>
      </c>
      <c r="E5" s="83">
        <v>0</v>
      </c>
      <c r="F5" s="84">
        <v>0</v>
      </c>
      <c r="G5" s="83">
        <v>0</v>
      </c>
      <c r="H5" s="83">
        <v>0</v>
      </c>
      <c r="I5" s="83">
        <v>0</v>
      </c>
      <c r="J5" s="188"/>
      <c r="K5" s="188"/>
      <c r="L5" s="188"/>
      <c r="M5" s="188"/>
      <c r="N5" s="188"/>
    </row>
    <row r="6" spans="1:14" x14ac:dyDescent="0.25">
      <c r="A6" s="85" t="s">
        <v>199</v>
      </c>
      <c r="B6" s="144" t="e">
        <f>IF($B$2=$L$4,effect!$B$56,effect!$B$30)</f>
        <v>#NUM!</v>
      </c>
      <c r="C6" s="144" t="e">
        <v>#NUM!</v>
      </c>
      <c r="D6" s="144" t="e">
        <v>#NUM!</v>
      </c>
      <c r="E6" s="144" t="e">
        <v>#NUM!</v>
      </c>
      <c r="F6" s="145" t="e">
        <v>#NUM!</v>
      </c>
      <c r="G6" s="144" t="e">
        <v>#NUM!</v>
      </c>
      <c r="H6" s="144" t="e">
        <v>#NUM!</v>
      </c>
      <c r="I6" s="144" t="e">
        <v>#NUM!</v>
      </c>
      <c r="J6" s="197"/>
      <c r="K6" s="197"/>
      <c r="L6" s="197"/>
      <c r="M6" s="197"/>
      <c r="N6" s="197"/>
    </row>
    <row r="7" spans="1:14" x14ac:dyDescent="0.25">
      <c r="A7" s="86" t="s">
        <v>200</v>
      </c>
      <c r="B7" s="92">
        <f>IF($B$2=$L$4,effect!$B$58,effect!$B$32)</f>
        <v>0</v>
      </c>
      <c r="C7" s="87">
        <v>0</v>
      </c>
      <c r="D7" s="87">
        <v>0</v>
      </c>
      <c r="E7" s="87">
        <v>0</v>
      </c>
      <c r="F7" s="88">
        <v>0</v>
      </c>
      <c r="G7" s="87">
        <v>0</v>
      </c>
      <c r="H7" s="87">
        <v>0</v>
      </c>
      <c r="I7" s="87">
        <v>0</v>
      </c>
      <c r="J7" s="185"/>
      <c r="K7" s="185"/>
      <c r="L7" s="185"/>
      <c r="M7" s="185"/>
      <c r="N7" s="185"/>
    </row>
    <row r="8" spans="1:14" x14ac:dyDescent="0.25">
      <c r="A8" s="86" t="s">
        <v>201</v>
      </c>
      <c r="B8" s="92">
        <f>IF($B$2=$L$4,effect!$B$59,effect!$B$33)</f>
        <v>0</v>
      </c>
      <c r="C8" s="87">
        <v>0</v>
      </c>
      <c r="D8" s="87">
        <v>0</v>
      </c>
      <c r="E8" s="87">
        <v>0</v>
      </c>
      <c r="F8" s="88">
        <v>0</v>
      </c>
      <c r="G8" s="87">
        <v>0</v>
      </c>
      <c r="H8" s="87">
        <v>0</v>
      </c>
      <c r="I8" s="87">
        <v>0</v>
      </c>
      <c r="J8" s="185"/>
      <c r="K8" s="185"/>
      <c r="L8" s="185"/>
      <c r="M8" s="185"/>
      <c r="N8" s="185"/>
    </row>
    <row r="9" spans="1:14" x14ac:dyDescent="0.25">
      <c r="A9" s="89" t="s">
        <v>206</v>
      </c>
      <c r="B9" s="87" t="e">
        <f>-SUM(CF!$B$39:$Q$39)/SUM(CF!$B$24:$Q$24,CF!$B$27:$Q$27)</f>
        <v>#DIV/0!</v>
      </c>
      <c r="C9" s="89" t="e">
        <v>#DIV/0!</v>
      </c>
      <c r="D9" s="89" t="e">
        <v>#DIV/0!</v>
      </c>
      <c r="E9" s="89" t="e">
        <v>#DIV/0!</v>
      </c>
      <c r="F9" s="90" t="e">
        <v>#DIV/0!</v>
      </c>
      <c r="G9" s="89" t="e">
        <v>#DIV/0!</v>
      </c>
      <c r="H9" s="89" t="e">
        <v>#DIV/0!</v>
      </c>
      <c r="I9" s="89" t="e">
        <v>#DIV/0!</v>
      </c>
      <c r="J9" s="198"/>
      <c r="K9" s="198"/>
      <c r="L9" s="198"/>
      <c r="M9" s="198"/>
      <c r="N9" s="198"/>
    </row>
    <row r="10" spans="1:14" x14ac:dyDescent="0.25">
      <c r="A10" s="137"/>
      <c r="B10" s="137"/>
      <c r="C10" s="137"/>
      <c r="D10" s="137"/>
      <c r="E10" s="137"/>
      <c r="F10" s="137"/>
      <c r="G10" s="137"/>
      <c r="H10" s="137"/>
      <c r="I10" s="137"/>
    </row>
    <row r="11" spans="1:14" x14ac:dyDescent="0.25">
      <c r="A11" s="137"/>
      <c r="B11" s="138">
        <v>1</v>
      </c>
      <c r="C11" s="137"/>
      <c r="D11" s="137"/>
      <c r="E11" s="137"/>
      <c r="F11" s="137"/>
      <c r="G11" s="137"/>
      <c r="H11" s="137"/>
      <c r="I11" s="137"/>
    </row>
    <row r="12" spans="1:14" x14ac:dyDescent="0.25">
      <c r="A12" s="82" t="s">
        <v>207</v>
      </c>
      <c r="B12" s="82"/>
      <c r="C12" s="143">
        <v>0.67</v>
      </c>
      <c r="D12" s="143">
        <v>0.9</v>
      </c>
      <c r="E12" s="143">
        <v>0.95</v>
      </c>
      <c r="F12" s="147">
        <v>1</v>
      </c>
      <c r="G12" s="143">
        <v>1.05</v>
      </c>
      <c r="H12" s="143">
        <v>1.1000000000000001</v>
      </c>
      <c r="I12" s="143">
        <v>1.1499999999999999</v>
      </c>
    </row>
    <row r="13" spans="1:14" x14ac:dyDescent="0.25">
      <c r="A13" s="91" t="s">
        <v>198</v>
      </c>
      <c r="B13" s="83">
        <f>IF($B$2=$L$4,effect!$B$54,effect!$B$28)</f>
        <v>0</v>
      </c>
      <c r="C13" s="83">
        <f t="dataTable" ref="C13:I17" dt2D="0" dtr="1" r1="B11" ca="1"/>
        <v>0</v>
      </c>
      <c r="D13" s="83">
        <v>0</v>
      </c>
      <c r="E13" s="83">
        <v>0</v>
      </c>
      <c r="F13" s="84">
        <v>0</v>
      </c>
      <c r="G13" s="83">
        <v>0</v>
      </c>
      <c r="H13" s="83">
        <v>0</v>
      </c>
      <c r="I13" s="83">
        <v>0</v>
      </c>
    </row>
    <row r="14" spans="1:14" x14ac:dyDescent="0.25">
      <c r="A14" s="82" t="s">
        <v>199</v>
      </c>
      <c r="B14" s="144" t="e">
        <f>IF($B$2=$L$4,effect!$B$56,effect!$B$30)</f>
        <v>#NUM!</v>
      </c>
      <c r="C14" s="144" t="e">
        <v>#NUM!</v>
      </c>
      <c r="D14" s="144" t="e">
        <v>#NUM!</v>
      </c>
      <c r="E14" s="144" t="e">
        <v>#NUM!</v>
      </c>
      <c r="F14" s="145" t="e">
        <v>#NUM!</v>
      </c>
      <c r="G14" s="146" t="e">
        <v>#NUM!</v>
      </c>
      <c r="H14" s="146" t="e">
        <v>#NUM!</v>
      </c>
      <c r="I14" s="146" t="e">
        <v>#NUM!</v>
      </c>
    </row>
    <row r="15" spans="1:14" x14ac:dyDescent="0.25">
      <c r="A15" s="86" t="s">
        <v>200</v>
      </c>
      <c r="B15" s="92">
        <f>IF($B$2=$L$4,effect!$B$58,effect!$B$32)</f>
        <v>0</v>
      </c>
      <c r="C15" s="92">
        <v>0</v>
      </c>
      <c r="D15" s="92">
        <v>0</v>
      </c>
      <c r="E15" s="92">
        <v>0</v>
      </c>
      <c r="F15" s="88">
        <v>0</v>
      </c>
      <c r="G15" s="92">
        <v>0</v>
      </c>
      <c r="H15" s="92">
        <v>0</v>
      </c>
      <c r="I15" s="92">
        <v>0</v>
      </c>
    </row>
    <row r="16" spans="1:14" x14ac:dyDescent="0.25">
      <c r="A16" s="86" t="s">
        <v>201</v>
      </c>
      <c r="B16" s="92">
        <f>IF($B$2=$L$4,effect!$B$59,effect!$B$33)</f>
        <v>0</v>
      </c>
      <c r="C16" s="92">
        <v>0</v>
      </c>
      <c r="D16" s="92">
        <v>0</v>
      </c>
      <c r="E16" s="92">
        <v>0</v>
      </c>
      <c r="F16" s="88">
        <v>0</v>
      </c>
      <c r="G16" s="92">
        <v>0</v>
      </c>
      <c r="H16" s="92">
        <v>0</v>
      </c>
      <c r="I16" s="92">
        <v>0</v>
      </c>
    </row>
    <row r="17" spans="1:9" x14ac:dyDescent="0.25">
      <c r="A17" s="89" t="s">
        <v>206</v>
      </c>
      <c r="B17" s="87" t="e">
        <f>-SUM(CF!$B$39:$Q$39)/SUM(CF!$B$24:$Q$24,CF!$B$27:$Q$27)</f>
        <v>#DIV/0!</v>
      </c>
      <c r="C17" s="89" t="e">
        <v>#DIV/0!</v>
      </c>
      <c r="D17" s="89" t="e">
        <v>#DIV/0!</v>
      </c>
      <c r="E17" s="89" t="e">
        <v>#DIV/0!</v>
      </c>
      <c r="F17" s="90" t="e">
        <v>#DIV/0!</v>
      </c>
      <c r="G17" s="83" t="e">
        <v>#DIV/0!</v>
      </c>
      <c r="H17" s="83" t="e">
        <v>#DIV/0!</v>
      </c>
      <c r="I17" s="83" t="e">
        <v>#DIV/0!</v>
      </c>
    </row>
    <row r="18" spans="1:9" x14ac:dyDescent="0.25">
      <c r="A18" s="137"/>
      <c r="B18" s="137"/>
      <c r="C18" s="137"/>
      <c r="D18" s="137"/>
      <c r="E18" s="137"/>
      <c r="F18" s="137"/>
      <c r="G18" s="137"/>
      <c r="H18" s="137"/>
      <c r="I18" s="137"/>
    </row>
    <row r="19" spans="1:9" x14ac:dyDescent="0.25">
      <c r="A19" s="137"/>
      <c r="B19" s="138">
        <v>1</v>
      </c>
      <c r="C19" s="137"/>
      <c r="D19" s="137"/>
      <c r="E19" s="137"/>
      <c r="F19" s="137"/>
      <c r="G19" s="137"/>
      <c r="H19" s="137"/>
      <c r="I19" s="137"/>
    </row>
    <row r="20" spans="1:9" x14ac:dyDescent="0.25">
      <c r="A20" s="82" t="s">
        <v>82</v>
      </c>
      <c r="B20" s="82"/>
      <c r="C20" s="143">
        <v>1.3</v>
      </c>
      <c r="D20" s="143">
        <v>1.2</v>
      </c>
      <c r="E20" s="143">
        <v>1.1000000000000001</v>
      </c>
      <c r="F20" s="147">
        <v>1</v>
      </c>
      <c r="G20" s="143">
        <v>0.9</v>
      </c>
      <c r="H20" s="143">
        <v>0.8</v>
      </c>
      <c r="I20" s="143">
        <v>0.7</v>
      </c>
    </row>
    <row r="21" spans="1:9" x14ac:dyDescent="0.25">
      <c r="A21" s="91" t="s">
        <v>198</v>
      </c>
      <c r="B21" s="83">
        <f>IF($B$2=$L$4,effect!$B$54,effect!$B$28)</f>
        <v>0</v>
      </c>
      <c r="C21" s="83">
        <f t="dataTable" ref="C21:I25" dt2D="0" dtr="1" r1="B19" ca="1"/>
        <v>0</v>
      </c>
      <c r="D21" s="83">
        <v>0</v>
      </c>
      <c r="E21" s="83">
        <v>0</v>
      </c>
      <c r="F21" s="84">
        <v>0</v>
      </c>
      <c r="G21" s="83">
        <v>0</v>
      </c>
      <c r="H21" s="83">
        <v>0</v>
      </c>
      <c r="I21" s="83">
        <v>0</v>
      </c>
    </row>
    <row r="22" spans="1:9" x14ac:dyDescent="0.25">
      <c r="A22" s="82" t="s">
        <v>199</v>
      </c>
      <c r="B22" s="144" t="e">
        <f>IF($B$2=$L$4,effect!$B$56,effect!$B$30)</f>
        <v>#NUM!</v>
      </c>
      <c r="C22" s="144" t="e">
        <v>#NUM!</v>
      </c>
      <c r="D22" s="144" t="e">
        <v>#NUM!</v>
      </c>
      <c r="E22" s="144" t="e">
        <v>#NUM!</v>
      </c>
      <c r="F22" s="145" t="e">
        <v>#NUM!</v>
      </c>
      <c r="G22" s="144" t="e">
        <v>#NUM!</v>
      </c>
      <c r="H22" s="144" t="e">
        <v>#NUM!</v>
      </c>
      <c r="I22" s="144" t="e">
        <v>#NUM!</v>
      </c>
    </row>
    <row r="23" spans="1:9" x14ac:dyDescent="0.25">
      <c r="A23" s="86" t="s">
        <v>200</v>
      </c>
      <c r="B23" s="92">
        <f>IF($B$2=$L$4,effect!$B$58,effect!$B$32)</f>
        <v>0</v>
      </c>
      <c r="C23" s="92">
        <v>0</v>
      </c>
      <c r="D23" s="92">
        <v>0</v>
      </c>
      <c r="E23" s="92">
        <v>0</v>
      </c>
      <c r="F23" s="88">
        <v>0</v>
      </c>
      <c r="G23" s="92">
        <v>0</v>
      </c>
      <c r="H23" s="92">
        <v>0</v>
      </c>
      <c r="I23" s="92">
        <v>0</v>
      </c>
    </row>
    <row r="24" spans="1:9" x14ac:dyDescent="0.25">
      <c r="A24" s="86" t="s">
        <v>201</v>
      </c>
      <c r="B24" s="92">
        <f>IF($B$2=$L$4,effect!$B$59,effect!$B$33)</f>
        <v>0</v>
      </c>
      <c r="C24" s="92">
        <v>0</v>
      </c>
      <c r="D24" s="92">
        <v>0</v>
      </c>
      <c r="E24" s="92">
        <v>0</v>
      </c>
      <c r="F24" s="88">
        <v>0</v>
      </c>
      <c r="G24" s="92">
        <v>0</v>
      </c>
      <c r="H24" s="92">
        <v>0</v>
      </c>
      <c r="I24" s="92">
        <v>0</v>
      </c>
    </row>
    <row r="25" spans="1:9" x14ac:dyDescent="0.25">
      <c r="A25" s="89" t="s">
        <v>206</v>
      </c>
      <c r="B25" s="87" t="e">
        <f>-SUM(CF!$B$39:$Q$39)/SUM(CF!$B$24:$Q$24,CF!$B$27:$Q$27)</f>
        <v>#DIV/0!</v>
      </c>
      <c r="C25" s="89" t="e">
        <v>#DIV/0!</v>
      </c>
      <c r="D25" s="89" t="e">
        <v>#DIV/0!</v>
      </c>
      <c r="E25" s="89" t="e">
        <v>#DIV/0!</v>
      </c>
      <c r="F25" s="90" t="e">
        <v>#DIV/0!</v>
      </c>
      <c r="G25" s="89" t="e">
        <v>#DIV/0!</v>
      </c>
      <c r="H25" s="89" t="e">
        <v>#DIV/0!</v>
      </c>
      <c r="I25" s="89" t="e">
        <v>#DIV/0!</v>
      </c>
    </row>
    <row r="26" spans="1:9" x14ac:dyDescent="0.25">
      <c r="A26" s="137"/>
      <c r="B26" s="137"/>
      <c r="C26" s="139"/>
      <c r="D26" s="139"/>
      <c r="E26" s="139"/>
      <c r="F26" s="140"/>
      <c r="G26" s="139"/>
      <c r="H26" s="139"/>
      <c r="I26" s="139"/>
    </row>
    <row r="27" spans="1:9" x14ac:dyDescent="0.25">
      <c r="A27" s="137"/>
      <c r="B27" s="141">
        <v>0</v>
      </c>
      <c r="C27" s="139"/>
      <c r="D27" s="139"/>
      <c r="E27" s="139"/>
      <c r="F27" s="140"/>
      <c r="G27" s="139"/>
      <c r="H27" s="139"/>
      <c r="I27" s="139"/>
    </row>
    <row r="28" spans="1:9" x14ac:dyDescent="0.25">
      <c r="A28" s="82" t="s">
        <v>138</v>
      </c>
      <c r="B28" s="82"/>
      <c r="C28" s="93">
        <f t="shared" ref="C28:D28" si="0">D28+1%</f>
        <v>0.03</v>
      </c>
      <c r="D28" s="93">
        <f t="shared" si="0"/>
        <v>0.02</v>
      </c>
      <c r="E28" s="93">
        <f>F28+1%</f>
        <v>0.01</v>
      </c>
      <c r="F28" s="94">
        <f>effect!B7</f>
        <v>0</v>
      </c>
      <c r="G28" s="93">
        <f>F28-1%</f>
        <v>-0.01</v>
      </c>
      <c r="H28" s="93">
        <f t="shared" ref="H28:I28" si="1">G28-1%</f>
        <v>-0.02</v>
      </c>
      <c r="I28" s="93">
        <f t="shared" si="1"/>
        <v>-0.03</v>
      </c>
    </row>
    <row r="29" spans="1:9" hidden="1" x14ac:dyDescent="0.25">
      <c r="A29" s="82"/>
      <c r="B29" s="82"/>
      <c r="C29" s="93">
        <v>0.03</v>
      </c>
      <c r="D29" s="93">
        <v>0.02</v>
      </c>
      <c r="E29" s="93">
        <v>0.01</v>
      </c>
      <c r="F29" s="94">
        <v>0</v>
      </c>
      <c r="G29" s="93">
        <v>-0.01</v>
      </c>
      <c r="H29" s="93">
        <v>-0.02</v>
      </c>
      <c r="I29" s="93">
        <v>-0.03</v>
      </c>
    </row>
    <row r="30" spans="1:9" x14ac:dyDescent="0.25">
      <c r="A30" s="83" t="s">
        <v>198</v>
      </c>
      <c r="B30" s="83">
        <f>IF($B$2=$L$4,effect!$B$54,effect!$B$28)</f>
        <v>0</v>
      </c>
      <c r="C30" s="83">
        <f t="dataTable" ref="C30:I34" dt2D="0" dtr="1" r1="B27" ca="1"/>
        <v>0</v>
      </c>
      <c r="D30" s="83">
        <v>0</v>
      </c>
      <c r="E30" s="83">
        <v>0</v>
      </c>
      <c r="F30" s="84">
        <v>0</v>
      </c>
      <c r="G30" s="83">
        <v>0</v>
      </c>
      <c r="H30" s="83">
        <v>0</v>
      </c>
      <c r="I30" s="83">
        <v>0</v>
      </c>
    </row>
    <row r="31" spans="1:9" x14ac:dyDescent="0.25">
      <c r="A31" s="85" t="s">
        <v>199</v>
      </c>
      <c r="B31" s="144" t="e">
        <f>IF($B$2=$L$4,effect!$B$56,effect!$B$30)</f>
        <v>#NUM!</v>
      </c>
      <c r="C31" s="144" t="e">
        <v>#NUM!</v>
      </c>
      <c r="D31" s="144" t="e">
        <v>#NUM!</v>
      </c>
      <c r="E31" s="144" t="e">
        <v>#NUM!</v>
      </c>
      <c r="F31" s="145" t="e">
        <v>#NUM!</v>
      </c>
      <c r="G31" s="144" t="e">
        <v>#NUM!</v>
      </c>
      <c r="H31" s="144" t="e">
        <v>#NUM!</v>
      </c>
      <c r="I31" s="144" t="e">
        <v>#NUM!</v>
      </c>
    </row>
    <row r="32" spans="1:9" x14ac:dyDescent="0.25">
      <c r="A32" s="86" t="s">
        <v>200</v>
      </c>
      <c r="B32" s="92">
        <f>IF($B$2=$L$4,effect!$B$58,effect!$B$32)</f>
        <v>0</v>
      </c>
      <c r="C32" s="87">
        <v>0</v>
      </c>
      <c r="D32" s="87">
        <v>0</v>
      </c>
      <c r="E32" s="87">
        <v>0</v>
      </c>
      <c r="F32" s="88">
        <v>0</v>
      </c>
      <c r="G32" s="87">
        <v>0</v>
      </c>
      <c r="H32" s="87">
        <v>0</v>
      </c>
      <c r="I32" s="87">
        <v>0</v>
      </c>
    </row>
    <row r="33" spans="1:9" x14ac:dyDescent="0.25">
      <c r="A33" s="86" t="s">
        <v>201</v>
      </c>
      <c r="B33" s="92">
        <f>IF($B$2=$L$4,effect!$B$59,effect!$B$33)</f>
        <v>0</v>
      </c>
      <c r="C33" s="87">
        <v>0</v>
      </c>
      <c r="D33" s="87">
        <v>0</v>
      </c>
      <c r="E33" s="87">
        <v>0</v>
      </c>
      <c r="F33" s="88">
        <v>0</v>
      </c>
      <c r="G33" s="87">
        <v>0</v>
      </c>
      <c r="H33" s="87">
        <v>0</v>
      </c>
      <c r="I33" s="87">
        <v>0</v>
      </c>
    </row>
    <row r="34" spans="1:9" x14ac:dyDescent="0.25">
      <c r="A34" s="89" t="s">
        <v>206</v>
      </c>
      <c r="B34" s="87" t="e">
        <f>-SUM(CF!$B$39:$Q$39)/SUM(CF!$B$24:$Q$24,CF!$B$27:$Q$27)</f>
        <v>#DIV/0!</v>
      </c>
      <c r="C34" s="89" t="e">
        <v>#DIV/0!</v>
      </c>
      <c r="D34" s="89" t="e">
        <v>#DIV/0!</v>
      </c>
      <c r="E34" s="89" t="e">
        <v>#DIV/0!</v>
      </c>
      <c r="F34" s="90" t="e">
        <v>#DIV/0!</v>
      </c>
      <c r="G34" s="89" t="e">
        <v>#DIV/0!</v>
      </c>
      <c r="H34" s="89" t="e">
        <v>#DIV/0!</v>
      </c>
      <c r="I34" s="89" t="e">
        <v>#DIV/0!</v>
      </c>
    </row>
    <row r="35" spans="1:9" s="168" customFormat="1" x14ac:dyDescent="0.25"/>
    <row r="36" spans="1:9" s="168" customFormat="1" x14ac:dyDescent="0.25"/>
    <row r="37" spans="1:9" s="168" customFormat="1" x14ac:dyDescent="0.25"/>
    <row r="38" spans="1:9" s="168" customFormat="1" x14ac:dyDescent="0.25"/>
    <row r="39" spans="1:9" s="168" customFormat="1" x14ac:dyDescent="0.25"/>
    <row r="40" spans="1:9" s="168" customFormat="1" x14ac:dyDescent="0.25"/>
    <row r="41" spans="1:9" s="168" customFormat="1" x14ac:dyDescent="0.25"/>
    <row r="42" spans="1:9" s="168" customFormat="1" x14ac:dyDescent="0.25"/>
    <row r="43" spans="1:9" s="168" customFormat="1" x14ac:dyDescent="0.25"/>
    <row r="44" spans="1:9" s="168" customFormat="1" x14ac:dyDescent="0.25"/>
    <row r="45" spans="1:9" s="168" customFormat="1" x14ac:dyDescent="0.25"/>
    <row r="46" spans="1:9" s="168" customFormat="1" x14ac:dyDescent="0.25"/>
    <row r="47" spans="1:9" s="168" customFormat="1" x14ac:dyDescent="0.25"/>
    <row r="48" spans="1:9" s="168" customFormat="1" x14ac:dyDescent="0.25"/>
    <row r="49" s="168" customFormat="1" x14ac:dyDescent="0.25"/>
    <row r="50" s="168" customFormat="1" x14ac:dyDescent="0.25"/>
    <row r="51" s="168" customFormat="1" x14ac:dyDescent="0.25"/>
    <row r="52" s="168" customFormat="1" x14ac:dyDescent="0.25"/>
    <row r="53" s="168" customFormat="1" x14ac:dyDescent="0.25"/>
    <row r="54" s="168" customFormat="1" x14ac:dyDescent="0.25"/>
    <row r="55" s="168" customFormat="1" x14ac:dyDescent="0.25"/>
    <row r="56" s="168" customFormat="1" x14ac:dyDescent="0.25"/>
    <row r="57" s="168" customFormat="1" x14ac:dyDescent="0.25"/>
    <row r="58" s="168" customFormat="1" x14ac:dyDescent="0.25"/>
    <row r="59" s="168" customFormat="1" x14ac:dyDescent="0.25"/>
    <row r="60" s="168" customFormat="1" x14ac:dyDescent="0.25"/>
    <row r="61" s="168" customFormat="1" x14ac:dyDescent="0.25"/>
    <row r="62" s="168" customFormat="1" x14ac:dyDescent="0.25"/>
    <row r="63" s="168" customFormat="1" x14ac:dyDescent="0.25"/>
    <row r="64" s="168" customFormat="1" x14ac:dyDescent="0.25"/>
    <row r="65" s="168" customFormat="1" x14ac:dyDescent="0.25"/>
    <row r="66" s="168" customFormat="1" x14ac:dyDescent="0.25"/>
    <row r="67" s="168" customFormat="1" x14ac:dyDescent="0.25"/>
    <row r="68" s="168" customFormat="1" x14ac:dyDescent="0.25"/>
    <row r="69" s="168" customFormat="1" x14ac:dyDescent="0.25"/>
    <row r="70" s="168" customFormat="1" x14ac:dyDescent="0.25"/>
    <row r="71" s="168" customFormat="1" x14ac:dyDescent="0.25"/>
    <row r="72" s="168" customFormat="1" x14ac:dyDescent="0.25"/>
    <row r="73" s="168" customFormat="1" x14ac:dyDescent="0.25"/>
    <row r="74" s="168" customFormat="1" x14ac:dyDescent="0.25"/>
    <row r="75" s="168" customFormat="1" x14ac:dyDescent="0.25"/>
    <row r="76" s="168" customFormat="1" x14ac:dyDescent="0.25"/>
    <row r="77" s="168" customFormat="1" x14ac:dyDescent="0.25"/>
    <row r="78" s="168" customFormat="1" x14ac:dyDescent="0.25"/>
    <row r="79" s="168" customFormat="1" x14ac:dyDescent="0.25"/>
    <row r="80" s="168" customFormat="1" x14ac:dyDescent="0.25"/>
    <row r="81" s="168" customFormat="1" x14ac:dyDescent="0.25"/>
    <row r="82" s="168" customFormat="1" x14ac:dyDescent="0.25"/>
    <row r="83" s="168" customFormat="1" x14ac:dyDescent="0.25"/>
    <row r="84" s="168" customFormat="1" x14ac:dyDescent="0.25"/>
    <row r="85" s="168" customFormat="1" x14ac:dyDescent="0.25"/>
    <row r="86" s="168" customFormat="1" x14ac:dyDescent="0.25"/>
    <row r="87" s="168" customFormat="1" x14ac:dyDescent="0.25"/>
    <row r="88" s="168" customFormat="1" x14ac:dyDescent="0.25"/>
    <row r="89" s="168" customFormat="1" x14ac:dyDescent="0.25"/>
    <row r="90" s="168" customFormat="1" x14ac:dyDescent="0.25"/>
    <row r="91" s="168" customFormat="1" x14ac:dyDescent="0.25"/>
    <row r="92" s="168" customFormat="1" x14ac:dyDescent="0.25"/>
    <row r="93" s="168" customFormat="1" x14ac:dyDescent="0.25"/>
    <row r="94" s="168" customFormat="1" x14ac:dyDescent="0.25"/>
    <row r="95" s="168" customFormat="1" x14ac:dyDescent="0.25"/>
    <row r="96" s="168" customFormat="1" x14ac:dyDescent="0.25"/>
    <row r="97" s="168" customFormat="1" x14ac:dyDescent="0.25"/>
    <row r="98" s="168" customFormat="1" x14ac:dyDescent="0.25"/>
    <row r="99" s="168" customFormat="1" x14ac:dyDescent="0.25"/>
    <row r="100" s="168" customFormat="1" x14ac:dyDescent="0.25"/>
    <row r="101" s="168" customFormat="1" x14ac:dyDescent="0.25"/>
    <row r="102" s="168" customFormat="1" x14ac:dyDescent="0.25"/>
    <row r="103" s="168" customFormat="1" x14ac:dyDescent="0.25"/>
    <row r="104" s="168" customFormat="1" x14ac:dyDescent="0.25"/>
    <row r="105" s="168" customFormat="1" x14ac:dyDescent="0.25"/>
    <row r="106" s="168" customFormat="1" x14ac:dyDescent="0.25"/>
    <row r="107" s="168" customFormat="1" x14ac:dyDescent="0.25"/>
    <row r="108" s="168" customFormat="1" x14ac:dyDescent="0.25"/>
    <row r="109" s="168" customFormat="1" x14ac:dyDescent="0.25"/>
    <row r="110" s="168" customFormat="1" x14ac:dyDescent="0.25"/>
    <row r="111" s="168" customFormat="1" x14ac:dyDescent="0.25"/>
    <row r="112" s="168" customFormat="1" x14ac:dyDescent="0.25"/>
    <row r="113" s="168" customFormat="1" x14ac:dyDescent="0.25"/>
    <row r="114" s="168" customFormat="1" x14ac:dyDescent="0.25"/>
    <row r="115" s="168" customFormat="1" x14ac:dyDescent="0.25"/>
    <row r="116" s="168" customFormat="1" x14ac:dyDescent="0.25"/>
    <row r="117" s="168" customFormat="1" x14ac:dyDescent="0.25"/>
    <row r="118" s="168" customFormat="1" x14ac:dyDescent="0.25"/>
    <row r="119" s="168" customFormat="1" x14ac:dyDescent="0.25"/>
    <row r="120" s="168" customFormat="1" x14ac:dyDescent="0.25"/>
    <row r="121" s="168" customFormat="1" x14ac:dyDescent="0.25"/>
    <row r="122" s="168" customFormat="1" x14ac:dyDescent="0.25"/>
    <row r="123" s="168" customFormat="1" x14ac:dyDescent="0.25"/>
    <row r="124" s="168" customFormat="1" x14ac:dyDescent="0.25"/>
    <row r="125" s="168" customFormat="1" x14ac:dyDescent="0.25"/>
    <row r="126" s="168" customFormat="1" x14ac:dyDescent="0.25"/>
    <row r="127" s="168" customFormat="1" x14ac:dyDescent="0.25"/>
    <row r="128" s="168" customFormat="1" x14ac:dyDescent="0.25"/>
    <row r="129" s="168" customFormat="1" x14ac:dyDescent="0.25"/>
    <row r="130" s="168" customFormat="1" x14ac:dyDescent="0.25"/>
    <row r="131" s="168" customFormat="1" x14ac:dyDescent="0.25"/>
    <row r="132" s="168" customFormat="1" x14ac:dyDescent="0.25"/>
    <row r="133" s="168" customFormat="1" x14ac:dyDescent="0.25"/>
    <row r="134" s="168" customFormat="1" x14ac:dyDescent="0.25"/>
    <row r="135" s="168" customFormat="1" x14ac:dyDescent="0.25"/>
    <row r="136" s="168" customFormat="1" x14ac:dyDescent="0.25"/>
    <row r="137" s="168" customFormat="1" x14ac:dyDescent="0.25"/>
    <row r="138" s="168" customFormat="1" x14ac:dyDescent="0.25"/>
    <row r="139" s="168" customFormat="1" x14ac:dyDescent="0.25"/>
    <row r="140" s="168" customFormat="1" x14ac:dyDescent="0.25"/>
    <row r="141" s="168" customFormat="1" x14ac:dyDescent="0.25"/>
    <row r="142" s="168" customFormat="1" x14ac:dyDescent="0.25"/>
    <row r="143" s="168" customFormat="1" x14ac:dyDescent="0.25"/>
    <row r="144" s="168" customFormat="1" x14ac:dyDescent="0.25"/>
    <row r="145" s="168" customFormat="1" x14ac:dyDescent="0.25"/>
    <row r="146" s="168" customFormat="1" x14ac:dyDescent="0.25"/>
    <row r="147" s="168" customFormat="1" x14ac:dyDescent="0.25"/>
    <row r="148" s="168" customFormat="1" x14ac:dyDescent="0.25"/>
    <row r="149" s="168" customFormat="1" x14ac:dyDescent="0.25"/>
    <row r="150" s="168" customFormat="1" x14ac:dyDescent="0.25"/>
    <row r="151" s="168" customFormat="1" x14ac:dyDescent="0.25"/>
    <row r="152" s="168" customFormat="1" x14ac:dyDescent="0.25"/>
    <row r="153" s="168" customFormat="1" x14ac:dyDescent="0.25"/>
    <row r="154" s="168" customFormat="1" x14ac:dyDescent="0.25"/>
    <row r="155" s="168" customFormat="1" x14ac:dyDescent="0.25"/>
    <row r="156" s="168" customFormat="1" x14ac:dyDescent="0.25"/>
    <row r="157" s="168" customFormat="1" x14ac:dyDescent="0.25"/>
    <row r="158" s="168" customFormat="1" x14ac:dyDescent="0.25"/>
    <row r="159" s="168" customFormat="1" x14ac:dyDescent="0.25"/>
    <row r="160" s="168" customFormat="1" x14ac:dyDescent="0.25"/>
    <row r="161" s="168" customFormat="1" x14ac:dyDescent="0.25"/>
    <row r="162" s="168" customFormat="1" x14ac:dyDescent="0.25"/>
    <row r="163" s="168" customFormat="1" x14ac:dyDescent="0.25"/>
    <row r="164" s="168" customFormat="1" x14ac:dyDescent="0.25"/>
    <row r="165" s="168" customFormat="1" x14ac:dyDescent="0.25"/>
    <row r="166" s="168" customFormat="1" x14ac:dyDescent="0.25"/>
    <row r="167" s="168" customFormat="1" x14ac:dyDescent="0.25"/>
    <row r="168" s="168" customFormat="1" x14ac:dyDescent="0.25"/>
    <row r="169" s="168" customFormat="1" x14ac:dyDescent="0.25"/>
    <row r="170" s="168" customFormat="1" x14ac:dyDescent="0.25"/>
    <row r="171" s="168" customFormat="1" x14ac:dyDescent="0.25"/>
    <row r="172" s="168" customFormat="1" x14ac:dyDescent="0.25"/>
    <row r="173" s="168" customFormat="1" x14ac:dyDescent="0.25"/>
    <row r="174" s="168" customFormat="1" x14ac:dyDescent="0.25"/>
    <row r="175" s="168" customFormat="1" x14ac:dyDescent="0.25"/>
    <row r="176" s="168" customFormat="1" x14ac:dyDescent="0.25"/>
    <row r="177" s="168" customFormat="1" x14ac:dyDescent="0.25"/>
    <row r="178" s="168" customFormat="1" x14ac:dyDescent="0.25"/>
    <row r="179" s="168" customFormat="1" x14ac:dyDescent="0.25"/>
    <row r="180" s="168" customFormat="1" x14ac:dyDescent="0.25"/>
    <row r="181" s="168" customFormat="1" x14ac:dyDescent="0.25"/>
    <row r="182" s="168" customFormat="1" x14ac:dyDescent="0.25"/>
    <row r="183" s="168" customFormat="1" x14ac:dyDescent="0.25"/>
    <row r="184" s="168" customFormat="1" x14ac:dyDescent="0.25"/>
    <row r="185" s="168" customFormat="1" x14ac:dyDescent="0.25"/>
    <row r="186" s="168" customFormat="1" x14ac:dyDescent="0.25"/>
    <row r="187" s="168" customFormat="1" x14ac:dyDescent="0.25"/>
    <row r="188" s="168" customFormat="1" x14ac:dyDescent="0.25"/>
    <row r="189" s="168" customFormat="1" x14ac:dyDescent="0.25"/>
    <row r="190" s="168" customFormat="1" x14ac:dyDescent="0.25"/>
    <row r="191" s="168" customFormat="1" x14ac:dyDescent="0.25"/>
    <row r="192" s="168" customFormat="1" x14ac:dyDescent="0.25"/>
    <row r="193" s="168" customFormat="1" x14ac:dyDescent="0.25"/>
    <row r="194" s="168" customFormat="1" x14ac:dyDescent="0.25"/>
    <row r="195" s="168" customFormat="1" x14ac:dyDescent="0.25"/>
    <row r="196" s="168" customFormat="1" x14ac:dyDescent="0.25"/>
    <row r="197" s="168" customFormat="1" x14ac:dyDescent="0.25"/>
    <row r="198" s="168" customFormat="1" x14ac:dyDescent="0.25"/>
    <row r="199" s="168" customFormat="1" x14ac:dyDescent="0.25"/>
    <row r="200" s="168" customFormat="1" x14ac:dyDescent="0.25"/>
    <row r="201" s="168" customFormat="1" x14ac:dyDescent="0.25"/>
    <row r="202" s="168" customFormat="1" x14ac:dyDescent="0.25"/>
    <row r="203" s="168" customFormat="1" x14ac:dyDescent="0.25"/>
    <row r="204" s="168" customFormat="1" x14ac:dyDescent="0.25"/>
    <row r="205" s="168" customFormat="1" x14ac:dyDescent="0.25"/>
    <row r="206" s="168" customFormat="1" x14ac:dyDescent="0.25"/>
    <row r="207" s="168" customFormat="1" x14ac:dyDescent="0.25"/>
    <row r="208" s="168" customFormat="1" x14ac:dyDescent="0.25"/>
    <row r="209" s="168" customFormat="1" x14ac:dyDescent="0.25"/>
    <row r="210" s="168" customFormat="1" x14ac:dyDescent="0.25"/>
    <row r="211" s="168" customFormat="1" x14ac:dyDescent="0.25"/>
    <row r="212" s="168" customFormat="1" x14ac:dyDescent="0.25"/>
    <row r="213" s="168" customFormat="1" x14ac:dyDescent="0.25"/>
    <row r="214" s="168" customFormat="1" x14ac:dyDescent="0.25"/>
    <row r="215" s="168" customFormat="1" x14ac:dyDescent="0.25"/>
    <row r="216" s="168" customFormat="1" x14ac:dyDescent="0.25"/>
    <row r="217" s="168" customFormat="1" x14ac:dyDescent="0.25"/>
    <row r="218" s="168" customFormat="1" x14ac:dyDescent="0.25"/>
    <row r="219" s="168" customFormat="1" x14ac:dyDescent="0.25"/>
    <row r="220" s="168" customFormat="1" x14ac:dyDescent="0.25"/>
    <row r="221" s="168" customFormat="1" x14ac:dyDescent="0.25"/>
    <row r="222" s="168" customFormat="1" x14ac:dyDescent="0.25"/>
    <row r="223" s="168" customFormat="1" x14ac:dyDescent="0.25"/>
    <row r="224" s="168" customFormat="1" x14ac:dyDescent="0.25"/>
    <row r="225" s="168" customFormat="1" x14ac:dyDescent="0.25"/>
    <row r="226" s="168" customFormat="1" x14ac:dyDescent="0.25"/>
    <row r="227" s="168" customFormat="1" x14ac:dyDescent="0.25"/>
    <row r="228" s="168" customFormat="1" x14ac:dyDescent="0.25"/>
    <row r="229" s="168" customFormat="1" x14ac:dyDescent="0.25"/>
    <row r="230" s="168" customFormat="1" x14ac:dyDescent="0.25"/>
    <row r="231" s="168" customFormat="1" x14ac:dyDescent="0.25"/>
    <row r="232" s="168" customFormat="1" x14ac:dyDescent="0.25"/>
    <row r="233" s="168" customFormat="1" x14ac:dyDescent="0.25"/>
    <row r="234" s="168" customFormat="1" x14ac:dyDescent="0.25"/>
    <row r="235" s="168" customFormat="1" x14ac:dyDescent="0.25"/>
  </sheetData>
  <dataValidations count="1">
    <dataValidation type="list" allowBlank="1" showInputMessage="1" showErrorMessage="1" sqref="B2" xr:uid="{00000000-0002-0000-0E00-000000000000}">
      <formula1>$L$3:$L$4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2:AB184"/>
  <sheetViews>
    <sheetView workbookViewId="0">
      <selection activeCell="G5" sqref="G5"/>
    </sheetView>
  </sheetViews>
  <sheetFormatPr defaultRowHeight="15" x14ac:dyDescent="0.25"/>
  <cols>
    <col min="1" max="1" width="39.85546875" customWidth="1"/>
    <col min="2" max="2" width="16.28515625" bestFit="1" customWidth="1"/>
    <col min="3" max="4" width="8.5703125" customWidth="1"/>
    <col min="13" max="13" width="22" customWidth="1"/>
  </cols>
  <sheetData>
    <row r="2" spans="1:28" x14ac:dyDescent="0.25">
      <c r="A2" s="170" t="s">
        <v>211</v>
      </c>
      <c r="B2" s="170"/>
      <c r="C2" s="169"/>
      <c r="D2" s="169"/>
      <c r="E2" s="169"/>
      <c r="F2" s="169"/>
      <c r="G2" s="169"/>
      <c r="H2" s="169"/>
    </row>
    <row r="3" spans="1:28" ht="15.75" x14ac:dyDescent="0.25">
      <c r="A3" s="488" t="s">
        <v>1</v>
      </c>
      <c r="B3" s="489" t="s">
        <v>2</v>
      </c>
      <c r="C3" s="484">
        <f>'План производства и продаж'!G12</f>
        <v>2026</v>
      </c>
      <c r="D3" s="485"/>
      <c r="E3" s="485"/>
      <c r="F3" s="486"/>
      <c r="G3" s="482">
        <f>'План производства и продаж'!K12</f>
        <v>2027</v>
      </c>
      <c r="H3" s="482">
        <f>'План производства и продаж'!O12</f>
        <v>2028</v>
      </c>
      <c r="I3" s="482">
        <f>'План производства и продаж'!S12</f>
        <v>2029</v>
      </c>
      <c r="J3" s="482">
        <f>'План производства и продаж'!W12</f>
        <v>2030</v>
      </c>
      <c r="M3" s="497" t="s">
        <v>241</v>
      </c>
      <c r="N3" s="497"/>
      <c r="O3" s="497"/>
      <c r="P3" s="497"/>
      <c r="Q3" s="215"/>
    </row>
    <row r="4" spans="1:28" x14ac:dyDescent="0.25">
      <c r="A4" s="488"/>
      <c r="B4" s="490"/>
      <c r="C4" s="248" t="str">
        <f>'План производства и продаж'!G13</f>
        <v>1 кв 25</v>
      </c>
      <c r="D4" s="248" t="str">
        <f>'План производства и продаж'!H13</f>
        <v>2 кв 25</v>
      </c>
      <c r="E4" s="248" t="str">
        <f>'План производства и продаж'!I13</f>
        <v>3 кв 25</v>
      </c>
      <c r="F4" s="248" t="str">
        <f>'План производства и продаж'!J13</f>
        <v>4 кв 25</v>
      </c>
      <c r="G4" s="483"/>
      <c r="H4" s="483"/>
      <c r="I4" s="483"/>
      <c r="J4" s="483"/>
      <c r="M4" s="498" t="s">
        <v>1</v>
      </c>
      <c r="N4" s="218" t="s">
        <v>2</v>
      </c>
      <c r="O4" s="217" t="s">
        <v>210</v>
      </c>
      <c r="P4" s="217"/>
      <c r="Q4" s="217"/>
    </row>
    <row r="5" spans="1:28" x14ac:dyDescent="0.25">
      <c r="A5" s="219">
        <f>'План производства и продаж'!B4</f>
        <v>0</v>
      </c>
      <c r="B5" s="220">
        <f>'План производства и продаж'!C4</f>
        <v>0</v>
      </c>
      <c r="C5" s="221">
        <f>'План производства и продаж'!G14</f>
        <v>0</v>
      </c>
      <c r="D5" s="221">
        <f>'План производства и продаж'!H14</f>
        <v>0</v>
      </c>
      <c r="E5" s="221">
        <f>'План производства и продаж'!I14</f>
        <v>0</v>
      </c>
      <c r="F5" s="221">
        <f>'План производства и продаж'!J14</f>
        <v>0</v>
      </c>
      <c r="G5" s="173">
        <f>SUM('План производства и продаж'!K14:N14)</f>
        <v>0</v>
      </c>
      <c r="H5" s="173">
        <f>SUM('План производства и продаж'!O14:R14)</f>
        <v>0</v>
      </c>
      <c r="I5" s="173">
        <f>SUM('План производства и продаж'!S14:V14)</f>
        <v>0</v>
      </c>
      <c r="J5" s="173">
        <f>SUM('План производства и продаж'!W14:Z14)</f>
        <v>0</v>
      </c>
      <c r="M5" s="498"/>
      <c r="N5" s="218"/>
      <c r="O5" s="217" t="s">
        <v>4</v>
      </c>
      <c r="P5" s="217" t="s">
        <v>5</v>
      </c>
      <c r="Q5" s="217" t="s">
        <v>6</v>
      </c>
    </row>
    <row r="6" spans="1:28" x14ac:dyDescent="0.25">
      <c r="A6" s="219">
        <f>'План производства и продаж'!B5</f>
        <v>0</v>
      </c>
      <c r="B6" s="220">
        <f>'План производства и продаж'!C5</f>
        <v>0</v>
      </c>
      <c r="C6" s="221">
        <f>'План производства и продаж'!G15</f>
        <v>0</v>
      </c>
      <c r="D6" s="221">
        <f>'План производства и продаж'!H15</f>
        <v>0</v>
      </c>
      <c r="E6" s="221">
        <f>'План производства и продаж'!I15</f>
        <v>0</v>
      </c>
      <c r="F6" s="221">
        <f>'План производства и продаж'!J15</f>
        <v>0</v>
      </c>
      <c r="G6" s="173">
        <f>SUM('План производства и продаж'!K15:N15)</f>
        <v>0</v>
      </c>
      <c r="H6" s="173">
        <f>SUM('План производства и продаж'!O15:R15)</f>
        <v>0</v>
      </c>
      <c r="I6" s="173">
        <f>SUM('План производства и продаж'!S15:V15)</f>
        <v>0</v>
      </c>
      <c r="J6" s="173">
        <f>SUM('План производства и продаж'!W15:Z15)</f>
        <v>0</v>
      </c>
      <c r="M6" s="216">
        <f>'План производства и продаж'!B4</f>
        <v>0</v>
      </c>
      <c r="N6" s="283">
        <f>'План производства и продаж'!C4</f>
        <v>0</v>
      </c>
      <c r="O6" s="283">
        <f>'План производства и продаж'!D4</f>
        <v>0</v>
      </c>
      <c r="P6" s="283">
        <f>'План производства и продаж'!E4</f>
        <v>0</v>
      </c>
      <c r="Q6" s="283">
        <f>'План производства и продаж'!F4</f>
        <v>0</v>
      </c>
    </row>
    <row r="7" spans="1:28" x14ac:dyDescent="0.25">
      <c r="A7" s="219">
        <f>'План производства и продаж'!B6</f>
        <v>0</v>
      </c>
      <c r="B7" s="220">
        <f>'План производства и продаж'!C6</f>
        <v>0</v>
      </c>
      <c r="C7" s="221">
        <f>'План производства и продаж'!G16</f>
        <v>0</v>
      </c>
      <c r="D7" s="221">
        <f>'План производства и продаж'!H16</f>
        <v>0</v>
      </c>
      <c r="E7" s="221">
        <f>'План производства и продаж'!I16</f>
        <v>0</v>
      </c>
      <c r="F7" s="221">
        <f>'План производства и продаж'!J16</f>
        <v>0</v>
      </c>
      <c r="G7" s="173">
        <f>SUM('План производства и продаж'!K16:N16)</f>
        <v>0</v>
      </c>
      <c r="H7" s="173">
        <f>SUM('План производства и продаж'!O16:R16)</f>
        <v>0</v>
      </c>
      <c r="I7" s="173">
        <f>SUM('План производства и продаж'!S16:V16)</f>
        <v>0</v>
      </c>
      <c r="J7" s="173">
        <f>SUM('План производства и продаж'!W16:Z16)</f>
        <v>0</v>
      </c>
      <c r="M7" s="216">
        <f>'План производства и продаж'!B5</f>
        <v>0</v>
      </c>
      <c r="N7" s="283">
        <f>'План производства и продаж'!C5</f>
        <v>0</v>
      </c>
      <c r="O7" s="283">
        <f>'План производства и продаж'!D5</f>
        <v>0</v>
      </c>
      <c r="P7" s="283">
        <f>'План производства и продаж'!E5</f>
        <v>0</v>
      </c>
      <c r="Q7" s="283">
        <f>'План производства и продаж'!F5</f>
        <v>0</v>
      </c>
    </row>
    <row r="8" spans="1:28" x14ac:dyDescent="0.25">
      <c r="A8" s="219">
        <f>'План производства и продаж'!B7</f>
        <v>0</v>
      </c>
      <c r="B8" s="220">
        <f>'План производства и продаж'!C7</f>
        <v>0</v>
      </c>
      <c r="C8" s="221">
        <f>'План производства и продаж'!G17</f>
        <v>0</v>
      </c>
      <c r="D8" s="221">
        <f>'План производства и продаж'!H17</f>
        <v>0</v>
      </c>
      <c r="E8" s="221">
        <f>'План производства и продаж'!I17</f>
        <v>0</v>
      </c>
      <c r="F8" s="221">
        <f>'План производства и продаж'!J17</f>
        <v>0</v>
      </c>
      <c r="G8" s="173">
        <f>SUM('План производства и продаж'!K17:N17)</f>
        <v>0</v>
      </c>
      <c r="H8" s="173">
        <f>SUM('План производства и продаж'!O17:R17)</f>
        <v>0</v>
      </c>
      <c r="I8" s="173">
        <f>SUM('План производства и продаж'!S17:V17)</f>
        <v>0</v>
      </c>
      <c r="J8" s="173">
        <f>SUM('План производства и продаж'!W17:Z17)</f>
        <v>0</v>
      </c>
      <c r="M8" s="216">
        <f>'План производства и продаж'!B6</f>
        <v>0</v>
      </c>
      <c r="N8" s="283">
        <f>'План производства и продаж'!C6</f>
        <v>0</v>
      </c>
      <c r="O8" s="283">
        <f>'План производства и продаж'!D6</f>
        <v>0</v>
      </c>
      <c r="P8" s="283">
        <f>'План производства и продаж'!E6</f>
        <v>0</v>
      </c>
      <c r="Q8" s="283">
        <f>'План производства и продаж'!F6</f>
        <v>0</v>
      </c>
    </row>
    <row r="9" spans="1:28" x14ac:dyDescent="0.25">
      <c r="A9" s="219">
        <f>'План производства и продаж'!B8</f>
        <v>0</v>
      </c>
      <c r="B9" s="220">
        <f>'План производства и продаж'!C8</f>
        <v>0</v>
      </c>
      <c r="C9" s="221">
        <f>'План производства и продаж'!G18</f>
        <v>0</v>
      </c>
      <c r="D9" s="221">
        <f>'План производства и продаж'!H18</f>
        <v>0</v>
      </c>
      <c r="E9" s="221">
        <f>'План производства и продаж'!I18</f>
        <v>0</v>
      </c>
      <c r="F9" s="221">
        <f>'План производства и продаж'!J18</f>
        <v>0</v>
      </c>
      <c r="G9" s="173">
        <f>SUM('План производства и продаж'!K18:N18)</f>
        <v>0</v>
      </c>
      <c r="H9" s="173">
        <f>SUM('План производства и продаж'!O18:R18)</f>
        <v>0</v>
      </c>
      <c r="I9" s="173">
        <f>SUM('План производства и продаж'!S18:V18)</f>
        <v>0</v>
      </c>
      <c r="J9" s="173">
        <f>SUM('План производства и продаж'!W18:Z18)</f>
        <v>0</v>
      </c>
      <c r="M9" s="216">
        <f>'План производства и продаж'!B7</f>
        <v>0</v>
      </c>
      <c r="N9" s="283">
        <f>'План производства и продаж'!C7</f>
        <v>0</v>
      </c>
      <c r="O9" s="283">
        <f>'План производства и продаж'!D7</f>
        <v>0</v>
      </c>
      <c r="P9" s="283">
        <f>'План производства и продаж'!E7</f>
        <v>0</v>
      </c>
      <c r="Q9" s="283">
        <f>'План производства и продаж'!F7</f>
        <v>0</v>
      </c>
    </row>
    <row r="10" spans="1:28" x14ac:dyDescent="0.25">
      <c r="A10" s="232" t="s">
        <v>242</v>
      </c>
      <c r="B10" s="232"/>
      <c r="C10" s="237">
        <f t="shared" ref="C10:H10" si="0">SUM(C5:C9)</f>
        <v>0</v>
      </c>
      <c r="D10" s="237">
        <f t="shared" si="0"/>
        <v>0</v>
      </c>
      <c r="E10" s="237">
        <f t="shared" si="0"/>
        <v>0</v>
      </c>
      <c r="F10" s="237">
        <f t="shared" si="0"/>
        <v>0</v>
      </c>
      <c r="G10" s="237">
        <f t="shared" si="0"/>
        <v>0</v>
      </c>
      <c r="H10" s="237">
        <f t="shared" si="0"/>
        <v>0</v>
      </c>
      <c r="I10" s="237">
        <f t="shared" ref="I10:J10" si="1">SUM(I5:I9)</f>
        <v>0</v>
      </c>
      <c r="J10" s="237">
        <f t="shared" si="1"/>
        <v>0</v>
      </c>
      <c r="M10" s="216">
        <f>'План производства и продаж'!B8</f>
        <v>0</v>
      </c>
      <c r="N10" s="283">
        <f>'План производства и продаж'!C8</f>
        <v>0</v>
      </c>
      <c r="O10" s="283">
        <f>'План производства и продаж'!D8</f>
        <v>0</v>
      </c>
      <c r="P10" s="283">
        <f>'План производства и продаж'!E8</f>
        <v>0</v>
      </c>
      <c r="Q10" s="283">
        <f>'План производства и продаж'!F8</f>
        <v>0</v>
      </c>
    </row>
    <row r="12" spans="1:28" x14ac:dyDescent="0.25">
      <c r="A12" s="3" t="s">
        <v>243</v>
      </c>
    </row>
    <row r="13" spans="1:28" x14ac:dyDescent="0.25">
      <c r="A13" s="488" t="s">
        <v>1</v>
      </c>
      <c r="B13" s="489" t="s">
        <v>2</v>
      </c>
      <c r="C13" s="484">
        <f>C3</f>
        <v>2026</v>
      </c>
      <c r="D13" s="485"/>
      <c r="E13" s="485"/>
      <c r="F13" s="486"/>
      <c r="G13" s="482">
        <f>G3</f>
        <v>2027</v>
      </c>
      <c r="H13" s="482">
        <f t="shared" ref="H13:J13" si="2">H3</f>
        <v>2028</v>
      </c>
      <c r="I13" s="482">
        <f t="shared" si="2"/>
        <v>2029</v>
      </c>
      <c r="J13" s="482">
        <f t="shared" si="2"/>
        <v>2030</v>
      </c>
      <c r="M13" s="3" t="s">
        <v>29</v>
      </c>
    </row>
    <row r="14" spans="1:28" ht="26.25" customHeight="1" x14ac:dyDescent="0.25">
      <c r="A14" s="488"/>
      <c r="B14" s="490"/>
      <c r="C14" s="248" t="str">
        <f>C4</f>
        <v>1 кв 25</v>
      </c>
      <c r="D14" s="248" t="str">
        <f t="shared" ref="D14:F14" si="3">D4</f>
        <v>2 кв 25</v>
      </c>
      <c r="E14" s="248" t="str">
        <f t="shared" si="3"/>
        <v>3 кв 25</v>
      </c>
      <c r="F14" s="248" t="str">
        <f t="shared" si="3"/>
        <v>4 кв 25</v>
      </c>
      <c r="G14" s="483"/>
      <c r="H14" s="483"/>
      <c r="I14" s="483"/>
      <c r="J14" s="483"/>
      <c r="M14" s="499" t="s">
        <v>30</v>
      </c>
      <c r="N14" s="500" t="s">
        <v>215</v>
      </c>
      <c r="O14" s="500" t="s">
        <v>216</v>
      </c>
      <c r="P14" s="500" t="s">
        <v>217</v>
      </c>
      <c r="Q14" s="493" t="s">
        <v>218</v>
      </c>
      <c r="R14" s="494" t="s">
        <v>240</v>
      </c>
      <c r="S14" s="495"/>
      <c r="T14" s="495"/>
      <c r="U14" s="495"/>
      <c r="V14" s="496"/>
      <c r="W14" s="270"/>
      <c r="X14" s="494" t="s">
        <v>284</v>
      </c>
      <c r="Y14" s="495"/>
      <c r="Z14" s="495"/>
      <c r="AA14" s="495"/>
      <c r="AB14" s="496"/>
    </row>
    <row r="15" spans="1:28" x14ac:dyDescent="0.25">
      <c r="A15" s="219">
        <f>A5</f>
        <v>0</v>
      </c>
      <c r="B15" s="220" t="s">
        <v>244</v>
      </c>
      <c r="C15" s="221">
        <f>'План производства и продаж'!G24</f>
        <v>0</v>
      </c>
      <c r="D15" s="221">
        <f>'План производства и продаж'!H24</f>
        <v>0</v>
      </c>
      <c r="E15" s="221">
        <f>'План производства и продаж'!I24</f>
        <v>0</v>
      </c>
      <c r="F15" s="221">
        <f>'План производства и продаж'!J24</f>
        <v>0</v>
      </c>
      <c r="G15" s="173">
        <f>SUM('План производства и продаж'!K24:N24)</f>
        <v>0</v>
      </c>
      <c r="H15" s="173">
        <f>SUM('План производства и продаж'!O24:R24)</f>
        <v>0</v>
      </c>
      <c r="I15" s="173">
        <f>SUM('План производства и продаж'!S24:V24)</f>
        <v>0</v>
      </c>
      <c r="J15" s="173">
        <f>SUM('План производства и продаж'!W24:Z24)</f>
        <v>0</v>
      </c>
      <c r="M15" s="499"/>
      <c r="N15" s="500"/>
      <c r="O15" s="500"/>
      <c r="P15" s="500"/>
      <c r="Q15" s="493"/>
      <c r="R15" s="223">
        <f>'Прямые затраты'!G5</f>
        <v>0</v>
      </c>
      <c r="S15" s="223">
        <f>'Прямые затраты'!H5</f>
        <v>0</v>
      </c>
      <c r="T15" s="223">
        <f>'Прямые затраты'!I5</f>
        <v>0</v>
      </c>
      <c r="U15" s="223">
        <f>'Прямые затраты'!J5</f>
        <v>0</v>
      </c>
      <c r="V15" s="223">
        <f>'Прямые затраты'!K5</f>
        <v>0</v>
      </c>
      <c r="W15" s="270"/>
      <c r="X15" s="223">
        <f>'Прямые затраты'!G5</f>
        <v>0</v>
      </c>
      <c r="Y15" s="223">
        <f>'Прямые затраты'!H5</f>
        <v>0</v>
      </c>
      <c r="Z15" s="223">
        <f>'Прямые затраты'!I5</f>
        <v>0</v>
      </c>
      <c r="AA15" s="223">
        <f>'Прямые затраты'!J5</f>
        <v>0</v>
      </c>
      <c r="AB15" s="223">
        <f>'Прямые затраты'!K5</f>
        <v>0</v>
      </c>
    </row>
    <row r="16" spans="1:28" x14ac:dyDescent="0.25">
      <c r="A16" s="219">
        <f t="shared" ref="A16:A19" si="4">A6</f>
        <v>0</v>
      </c>
      <c r="B16" s="220" t="s">
        <v>244</v>
      </c>
      <c r="C16" s="221">
        <f>'План производства и продаж'!G25</f>
        <v>0</v>
      </c>
      <c r="D16" s="221">
        <f>'План производства и продаж'!H25</f>
        <v>0</v>
      </c>
      <c r="E16" s="221">
        <f>'План производства и продаж'!I25</f>
        <v>0</v>
      </c>
      <c r="F16" s="221">
        <f>'План производства и продаж'!J25</f>
        <v>0</v>
      </c>
      <c r="G16" s="173">
        <f>SUM('План производства и продаж'!K25:N25)</f>
        <v>0</v>
      </c>
      <c r="H16" s="173">
        <f>SUM('План производства и продаж'!O25:R25)</f>
        <v>0</v>
      </c>
      <c r="I16" s="173">
        <f>SUM('План производства и продаж'!S25:V25)</f>
        <v>0</v>
      </c>
      <c r="J16" s="173">
        <f>SUM('План производства и продаж'!W25:Z25)</f>
        <v>0</v>
      </c>
      <c r="M16" s="224">
        <f>'Прямые затраты'!B6</f>
        <v>0</v>
      </c>
      <c r="N16" s="224">
        <f>'Прямые затраты'!C6</f>
        <v>0</v>
      </c>
      <c r="O16" s="222">
        <f>'Прямые затраты'!D6</f>
        <v>0</v>
      </c>
      <c r="P16" s="222">
        <f>'Прямые затраты'!E6</f>
        <v>0</v>
      </c>
      <c r="Q16" s="222">
        <f>'Прямые затраты'!F6</f>
        <v>0</v>
      </c>
      <c r="R16" s="222">
        <f>'Прямые затраты'!G6</f>
        <v>0</v>
      </c>
      <c r="S16" s="222">
        <f>'Прямые затраты'!H6</f>
        <v>0</v>
      </c>
      <c r="T16" s="222">
        <f>'Прямые затраты'!I6</f>
        <v>0</v>
      </c>
      <c r="U16" s="222">
        <f>'Прямые затраты'!J6</f>
        <v>0</v>
      </c>
      <c r="V16" s="222">
        <f>'Прямые затраты'!K6</f>
        <v>0</v>
      </c>
      <c r="W16" s="222"/>
      <c r="X16" s="222">
        <f>'Прямые затраты'!M6</f>
        <v>0</v>
      </c>
      <c r="Y16" s="222">
        <f>'Прямые затраты'!N6</f>
        <v>0</v>
      </c>
      <c r="Z16" s="222">
        <f>'Прямые затраты'!O6</f>
        <v>0</v>
      </c>
      <c r="AA16" s="222">
        <f>'Прямые затраты'!P6</f>
        <v>0</v>
      </c>
      <c r="AB16" s="222">
        <f>'Прямые затраты'!Q6</f>
        <v>0</v>
      </c>
    </row>
    <row r="17" spans="1:28" x14ac:dyDescent="0.25">
      <c r="A17" s="219">
        <f t="shared" si="4"/>
        <v>0</v>
      </c>
      <c r="B17" s="220" t="s">
        <v>244</v>
      </c>
      <c r="C17" s="221">
        <f>'План производства и продаж'!G26</f>
        <v>0</v>
      </c>
      <c r="D17" s="221">
        <f>'План производства и продаж'!H26</f>
        <v>0</v>
      </c>
      <c r="E17" s="221">
        <f>'План производства и продаж'!I26</f>
        <v>0</v>
      </c>
      <c r="F17" s="221">
        <f>'План производства и продаж'!J26</f>
        <v>0</v>
      </c>
      <c r="G17" s="173">
        <f>SUM('План производства и продаж'!K26:N26)</f>
        <v>0</v>
      </c>
      <c r="H17" s="173">
        <f>SUM('План производства и продаж'!O26:R26)</f>
        <v>0</v>
      </c>
      <c r="I17" s="173">
        <f>SUM('План производства и продаж'!S26:V26)</f>
        <v>0</v>
      </c>
      <c r="J17" s="173">
        <f>SUM('План производства и продаж'!W26:Z26)</f>
        <v>0</v>
      </c>
      <c r="M17" s="224">
        <f>'Прямые затраты'!B7</f>
        <v>0</v>
      </c>
      <c r="N17" s="224">
        <f>'Прямые затраты'!C7</f>
        <v>0</v>
      </c>
      <c r="O17" s="222">
        <f>'Прямые затраты'!D7</f>
        <v>0</v>
      </c>
      <c r="P17" s="222">
        <f>'Прямые затраты'!E7</f>
        <v>0</v>
      </c>
      <c r="Q17" s="222">
        <f>'Прямые затраты'!F7</f>
        <v>0</v>
      </c>
      <c r="R17" s="222">
        <f>'Прямые затраты'!G7</f>
        <v>0</v>
      </c>
      <c r="S17" s="222">
        <f>'Прямые затраты'!H7</f>
        <v>0</v>
      </c>
      <c r="T17" s="222">
        <f>'Прямые затраты'!I7</f>
        <v>0</v>
      </c>
      <c r="U17" s="222">
        <f>'Прямые затраты'!J7</f>
        <v>0</v>
      </c>
      <c r="V17" s="222">
        <f>'Прямые затраты'!K7</f>
        <v>0</v>
      </c>
      <c r="W17" s="222"/>
      <c r="X17" s="222">
        <f>'Прямые затраты'!M7</f>
        <v>0</v>
      </c>
      <c r="Y17" s="222">
        <f>'Прямые затраты'!N7</f>
        <v>0</v>
      </c>
      <c r="Z17" s="222">
        <f>'Прямые затраты'!O7</f>
        <v>0</v>
      </c>
      <c r="AA17" s="222">
        <f>'Прямые затраты'!P7</f>
        <v>0</v>
      </c>
      <c r="AB17" s="222">
        <f>'Прямые затраты'!Q7</f>
        <v>0</v>
      </c>
    </row>
    <row r="18" spans="1:28" x14ac:dyDescent="0.25">
      <c r="A18" s="219">
        <f t="shared" si="4"/>
        <v>0</v>
      </c>
      <c r="B18" s="220" t="s">
        <v>244</v>
      </c>
      <c r="C18" s="221">
        <f>'План производства и продаж'!G27</f>
        <v>0</v>
      </c>
      <c r="D18" s="221">
        <f>'План производства и продаж'!H27</f>
        <v>0</v>
      </c>
      <c r="E18" s="221">
        <f>'План производства и продаж'!I27</f>
        <v>0</v>
      </c>
      <c r="F18" s="221">
        <f>'План производства и продаж'!J27</f>
        <v>0</v>
      </c>
      <c r="G18" s="173">
        <f>SUM('План производства и продаж'!K27:N27)</f>
        <v>0</v>
      </c>
      <c r="H18" s="173">
        <f>SUM('План производства и продаж'!O27:R27)</f>
        <v>0</v>
      </c>
      <c r="I18" s="173">
        <f>SUM('План производства и продаж'!S27:V27)</f>
        <v>0</v>
      </c>
      <c r="J18" s="173">
        <f>SUM('План производства и продаж'!W27:Z27)</f>
        <v>0</v>
      </c>
      <c r="M18" s="224">
        <f>'Прямые затраты'!B8</f>
        <v>0</v>
      </c>
      <c r="N18" s="224">
        <f>'Прямые затраты'!C8</f>
        <v>0</v>
      </c>
      <c r="O18" s="222">
        <f>'Прямые затраты'!D8</f>
        <v>0</v>
      </c>
      <c r="P18" s="222">
        <f>'Прямые затраты'!E8</f>
        <v>0</v>
      </c>
      <c r="Q18" s="222">
        <f>'Прямые затраты'!F8</f>
        <v>0</v>
      </c>
      <c r="R18" s="222">
        <f>'Прямые затраты'!G8</f>
        <v>0</v>
      </c>
      <c r="S18" s="222">
        <f>'Прямые затраты'!H8</f>
        <v>0</v>
      </c>
      <c r="T18" s="222">
        <f>'Прямые затраты'!I8</f>
        <v>0</v>
      </c>
      <c r="U18" s="222">
        <f>'Прямые затраты'!J8</f>
        <v>0</v>
      </c>
      <c r="V18" s="222">
        <f>'Прямые затраты'!K8</f>
        <v>0</v>
      </c>
      <c r="W18" s="222"/>
      <c r="X18" s="222">
        <f>'Прямые затраты'!M8</f>
        <v>0</v>
      </c>
      <c r="Y18" s="222">
        <f>'Прямые затраты'!N8</f>
        <v>0</v>
      </c>
      <c r="Z18" s="222">
        <f>'Прямые затраты'!O8</f>
        <v>0</v>
      </c>
      <c r="AA18" s="222">
        <f>'Прямые затраты'!P8</f>
        <v>0</v>
      </c>
      <c r="AB18" s="222">
        <f>'Прямые затраты'!Q8</f>
        <v>0</v>
      </c>
    </row>
    <row r="19" spans="1:28" x14ac:dyDescent="0.25">
      <c r="A19" s="219">
        <f t="shared" si="4"/>
        <v>0</v>
      </c>
      <c r="B19" s="220" t="s">
        <v>244</v>
      </c>
      <c r="C19" s="221">
        <f>'План производства и продаж'!G28</f>
        <v>0</v>
      </c>
      <c r="D19" s="221">
        <f>'План производства и продаж'!H28</f>
        <v>0</v>
      </c>
      <c r="E19" s="221">
        <f>'План производства и продаж'!I28</f>
        <v>0</v>
      </c>
      <c r="F19" s="221">
        <f>'План производства и продаж'!J28</f>
        <v>0</v>
      </c>
      <c r="G19" s="173">
        <f>SUM('План производства и продаж'!K28:N28)</f>
        <v>0</v>
      </c>
      <c r="H19" s="173">
        <f>SUM('План производства и продаж'!O28:R28)</f>
        <v>0</v>
      </c>
      <c r="I19" s="173">
        <f>SUM('План производства и продаж'!S28:V28)</f>
        <v>0</v>
      </c>
      <c r="J19" s="173">
        <f>SUM('План производства и продаж'!W28:Z28)</f>
        <v>0</v>
      </c>
      <c r="M19" s="224">
        <f>'Прямые затраты'!B9</f>
        <v>0</v>
      </c>
      <c r="N19" s="224">
        <f>'Прямые затраты'!C9</f>
        <v>0</v>
      </c>
      <c r="O19" s="222">
        <f>'Прямые затраты'!D9</f>
        <v>0</v>
      </c>
      <c r="P19" s="222">
        <f>'Прямые затраты'!E9</f>
        <v>0</v>
      </c>
      <c r="Q19" s="222">
        <f>'Прямые затраты'!F9</f>
        <v>0</v>
      </c>
      <c r="R19" s="222">
        <f>'Прямые затраты'!G9</f>
        <v>0</v>
      </c>
      <c r="S19" s="222">
        <f>'Прямые затраты'!H9</f>
        <v>0</v>
      </c>
      <c r="T19" s="222">
        <f>'Прямые затраты'!I9</f>
        <v>0</v>
      </c>
      <c r="U19" s="222">
        <f>'Прямые затраты'!J9</f>
        <v>0</v>
      </c>
      <c r="V19" s="222">
        <f>'Прямые затраты'!K9</f>
        <v>0</v>
      </c>
      <c r="W19" s="222"/>
      <c r="X19" s="222">
        <f>'Прямые затраты'!M9</f>
        <v>0</v>
      </c>
      <c r="Y19" s="222">
        <f>'Прямые затраты'!N9</f>
        <v>0</v>
      </c>
      <c r="Z19" s="222">
        <f>'Прямые затраты'!O9</f>
        <v>0</v>
      </c>
      <c r="AA19" s="222">
        <f>'Прямые затраты'!P9</f>
        <v>0</v>
      </c>
      <c r="AB19" s="222">
        <f>'Прямые затраты'!Q9</f>
        <v>0</v>
      </c>
    </row>
    <row r="20" spans="1:28" x14ac:dyDescent="0.25">
      <c r="A20" s="219" t="str">
        <f>'План производства и продаж'!B29</f>
        <v>Прочая продукция</v>
      </c>
      <c r="B20" s="220" t="s">
        <v>244</v>
      </c>
      <c r="C20" s="221">
        <f>'План производства и продаж'!G29</f>
        <v>0</v>
      </c>
      <c r="D20" s="221">
        <f>'План производства и продаж'!H29</f>
        <v>0</v>
      </c>
      <c r="E20" s="221">
        <f>'План производства и продаж'!I29</f>
        <v>0</v>
      </c>
      <c r="F20" s="221">
        <f>'План производства и продаж'!J29</f>
        <v>0</v>
      </c>
      <c r="G20" s="173">
        <f>SUM('План производства и продаж'!K29:N29)</f>
        <v>0</v>
      </c>
      <c r="H20" s="173">
        <f>SUM('План производства и продаж'!O29:R29)</f>
        <v>0</v>
      </c>
      <c r="I20" s="173">
        <f>SUM('План производства и продаж'!S29:V29)</f>
        <v>0</v>
      </c>
      <c r="J20" s="173">
        <f>SUM('План производства и продаж'!W29:Z29)</f>
        <v>0</v>
      </c>
      <c r="M20" s="224">
        <f>'Прямые затраты'!B10</f>
        <v>0</v>
      </c>
      <c r="N20" s="224">
        <f>'Прямые затраты'!C10</f>
        <v>0</v>
      </c>
      <c r="O20" s="222">
        <f>'Прямые затраты'!D10</f>
        <v>0</v>
      </c>
      <c r="P20" s="222">
        <f>'Прямые затраты'!E10</f>
        <v>0</v>
      </c>
      <c r="Q20" s="222">
        <f>'Прямые затраты'!F10</f>
        <v>0</v>
      </c>
      <c r="R20" s="222">
        <f>'Прямые затраты'!G10</f>
        <v>0</v>
      </c>
      <c r="S20" s="222">
        <f>'Прямые затраты'!H10</f>
        <v>0</v>
      </c>
      <c r="T20" s="222">
        <f>'Прямые затраты'!I10</f>
        <v>0</v>
      </c>
      <c r="U20" s="222">
        <f>'Прямые затраты'!J10</f>
        <v>0</v>
      </c>
      <c r="V20" s="222">
        <f>'Прямые затраты'!K10</f>
        <v>0</v>
      </c>
      <c r="W20" s="222"/>
      <c r="X20" s="222">
        <f>'Прямые затраты'!M10</f>
        <v>0</v>
      </c>
      <c r="Y20" s="222">
        <f>'Прямые затраты'!N10</f>
        <v>0</v>
      </c>
      <c r="Z20" s="222">
        <f>'Прямые затраты'!O10</f>
        <v>0</v>
      </c>
      <c r="AA20" s="222">
        <f>'Прямые затраты'!P10</f>
        <v>0</v>
      </c>
      <c r="AB20" s="222">
        <f>'Прямые затраты'!Q10</f>
        <v>0</v>
      </c>
    </row>
    <row r="21" spans="1:28" x14ac:dyDescent="0.25">
      <c r="A21" s="232" t="str">
        <f>'План производства и продаж'!B30</f>
        <v>Итого в текущих ценах:</v>
      </c>
      <c r="B21" s="232" t="s">
        <v>244</v>
      </c>
      <c r="C21" s="233">
        <f>'План производства и продаж'!G30</f>
        <v>0</v>
      </c>
      <c r="D21" s="233">
        <f>'План производства и продаж'!H30</f>
        <v>0</v>
      </c>
      <c r="E21" s="234">
        <f>'План производства и продаж'!I30</f>
        <v>0</v>
      </c>
      <c r="F21" s="234">
        <f>'План производства и продаж'!J30</f>
        <v>0</v>
      </c>
      <c r="G21" s="234">
        <f>SUM('План производства и продаж'!K30:N30)</f>
        <v>0</v>
      </c>
      <c r="H21" s="234">
        <f>SUM('План производства и продаж'!O30:R30)</f>
        <v>0</v>
      </c>
      <c r="I21" s="234">
        <f>SUM('План производства и продаж'!S30:V30)</f>
        <v>0</v>
      </c>
      <c r="J21" s="234">
        <f>SUM('План производства и продаж'!W30:Z30)</f>
        <v>0</v>
      </c>
      <c r="M21" s="224">
        <f>'Прямые затраты'!B11</f>
        <v>0</v>
      </c>
      <c r="N21" s="224">
        <f>'Прямые затраты'!C11</f>
        <v>0</v>
      </c>
      <c r="O21" s="222">
        <f>'Прямые затраты'!D11</f>
        <v>0</v>
      </c>
      <c r="P21" s="222">
        <f>'Прямые затраты'!E11</f>
        <v>0</v>
      </c>
      <c r="Q21" s="222">
        <f>'Прямые затраты'!F11</f>
        <v>0</v>
      </c>
      <c r="R21" s="222">
        <f>'Прямые затраты'!G11</f>
        <v>0</v>
      </c>
      <c r="S21" s="222">
        <f>'Прямые затраты'!H11</f>
        <v>0</v>
      </c>
      <c r="T21" s="222">
        <f>'Прямые затраты'!I11</f>
        <v>0</v>
      </c>
      <c r="U21" s="222">
        <f>'Прямые затраты'!J11</f>
        <v>0</v>
      </c>
      <c r="V21" s="222">
        <f>'Прямые затраты'!K11</f>
        <v>0</v>
      </c>
      <c r="W21" s="222"/>
      <c r="X21" s="222">
        <f>'Прямые затраты'!M11</f>
        <v>0</v>
      </c>
      <c r="Y21" s="222">
        <f>'Прямые затраты'!N11</f>
        <v>0</v>
      </c>
      <c r="Z21" s="222">
        <f>'Прямые затраты'!O11</f>
        <v>0</v>
      </c>
      <c r="AA21" s="222">
        <f>'Прямые затраты'!P11</f>
        <v>0</v>
      </c>
      <c r="AB21" s="222">
        <f>'Прямые затраты'!Q11</f>
        <v>0</v>
      </c>
    </row>
    <row r="22" spans="1:28" x14ac:dyDescent="0.25">
      <c r="A22" s="232" t="str">
        <f>'План производства и продаж'!B31</f>
        <v>Итого с учетом инфляции:</v>
      </c>
      <c r="B22" s="232" t="s">
        <v>244</v>
      </c>
      <c r="C22" s="233">
        <f>'План производства и продаж'!G31</f>
        <v>0</v>
      </c>
      <c r="D22" s="233">
        <f>'План производства и продаж'!H31</f>
        <v>0</v>
      </c>
      <c r="E22" s="234">
        <f>'План производства и продаж'!I31</f>
        <v>0</v>
      </c>
      <c r="F22" s="234">
        <f>'План производства и продаж'!J31</f>
        <v>0</v>
      </c>
      <c r="G22" s="234">
        <f>SUM('План производства и продаж'!K31:N31)</f>
        <v>0</v>
      </c>
      <c r="H22" s="234">
        <f>SUM('План производства и продаж'!O31:R31)</f>
        <v>0</v>
      </c>
      <c r="I22" s="234">
        <f>SUM('План производства и продаж'!S31:V31)</f>
        <v>0</v>
      </c>
      <c r="J22" s="234">
        <f>SUM('План производства и продаж'!W31:Z31)</f>
        <v>0</v>
      </c>
      <c r="M22" s="224">
        <f>'Прямые затраты'!B12</f>
        <v>0</v>
      </c>
      <c r="N22" s="224">
        <f>'Прямые затраты'!C12</f>
        <v>0</v>
      </c>
      <c r="O22" s="222">
        <f>'Прямые затраты'!D12</f>
        <v>0</v>
      </c>
      <c r="P22" s="222">
        <f>'Прямые затраты'!E12</f>
        <v>0</v>
      </c>
      <c r="Q22" s="222">
        <f>'Прямые затраты'!F12</f>
        <v>0</v>
      </c>
      <c r="R22" s="222">
        <f>'Прямые затраты'!G12</f>
        <v>0</v>
      </c>
      <c r="S22" s="222">
        <f>'Прямые затраты'!H12</f>
        <v>0</v>
      </c>
      <c r="T22" s="222">
        <f>'Прямые затраты'!I12</f>
        <v>0</v>
      </c>
      <c r="U22" s="222">
        <f>'Прямые затраты'!J12</f>
        <v>0</v>
      </c>
      <c r="V22" s="222">
        <f>'Прямые затраты'!K12</f>
        <v>0</v>
      </c>
      <c r="W22" s="222"/>
      <c r="X22" s="222">
        <f>'Прямые затраты'!M12</f>
        <v>0</v>
      </c>
      <c r="Y22" s="222">
        <f>'Прямые затраты'!N12</f>
        <v>0</v>
      </c>
      <c r="Z22" s="222">
        <f>'Прямые затраты'!O12</f>
        <v>0</v>
      </c>
      <c r="AA22" s="222">
        <f>'Прямые затраты'!P12</f>
        <v>0</v>
      </c>
      <c r="AB22" s="222">
        <f>'Прямые затраты'!Q12</f>
        <v>0</v>
      </c>
    </row>
    <row r="23" spans="1:28" x14ac:dyDescent="0.25">
      <c r="M23" s="224">
        <f>'Прямые затраты'!B13</f>
        <v>0</v>
      </c>
      <c r="N23" s="224">
        <f>'Прямые затраты'!C13</f>
        <v>0</v>
      </c>
      <c r="O23" s="222">
        <f>'Прямые затраты'!D13</f>
        <v>0</v>
      </c>
      <c r="P23" s="222">
        <f>'Прямые затраты'!E13</f>
        <v>0</v>
      </c>
      <c r="Q23" s="222">
        <f>'Прямые затраты'!F13</f>
        <v>0</v>
      </c>
      <c r="R23" s="222">
        <f>'Прямые затраты'!G13</f>
        <v>0</v>
      </c>
      <c r="S23" s="222">
        <f>'Прямые затраты'!H13</f>
        <v>0</v>
      </c>
      <c r="T23" s="222">
        <f>'Прямые затраты'!I13</f>
        <v>0</v>
      </c>
      <c r="U23" s="222">
        <f>'Прямые затраты'!J13</f>
        <v>0</v>
      </c>
      <c r="V23" s="222">
        <f>'Прямые затраты'!K13</f>
        <v>0</v>
      </c>
      <c r="W23" s="222"/>
      <c r="X23" s="222">
        <f>'Прямые затраты'!M13</f>
        <v>0</v>
      </c>
      <c r="Y23" s="222">
        <f>'Прямые затраты'!N13</f>
        <v>0</v>
      </c>
      <c r="Z23" s="222">
        <f>'Прямые затраты'!O13</f>
        <v>0</v>
      </c>
      <c r="AA23" s="222">
        <f>'Прямые затраты'!P13</f>
        <v>0</v>
      </c>
      <c r="AB23" s="222">
        <f>'Прямые затраты'!Q13</f>
        <v>0</v>
      </c>
    </row>
    <row r="24" spans="1:28" x14ac:dyDescent="0.25">
      <c r="A24" s="176"/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284">
        <f>'Прямые затраты'!B14</f>
        <v>0</v>
      </c>
      <c r="N24" s="224">
        <f>'Прямые затраты'!C14</f>
        <v>0</v>
      </c>
      <c r="O24" s="222">
        <f>'Прямые затраты'!D14</f>
        <v>0</v>
      </c>
      <c r="P24" s="222">
        <f>'Прямые затраты'!E14</f>
        <v>0</v>
      </c>
      <c r="Q24" s="222">
        <f>'Прямые затраты'!F14</f>
        <v>0</v>
      </c>
      <c r="R24" s="222">
        <f>'Прямые затраты'!G14</f>
        <v>0</v>
      </c>
      <c r="S24" s="222">
        <f>'Прямые затраты'!H14</f>
        <v>0</v>
      </c>
      <c r="T24" s="222">
        <f>'Прямые затраты'!I14</f>
        <v>0</v>
      </c>
      <c r="U24" s="222">
        <f>'Прямые затраты'!J14</f>
        <v>0</v>
      </c>
      <c r="V24" s="222">
        <f>'Прямые затраты'!K14</f>
        <v>0</v>
      </c>
      <c r="W24" s="222"/>
      <c r="X24" s="222">
        <f>'Прямые затраты'!M14</f>
        <v>0</v>
      </c>
      <c r="Y24" s="222">
        <f>'Прямые затраты'!N14</f>
        <v>0</v>
      </c>
      <c r="Z24" s="222">
        <f>'Прямые затраты'!O14</f>
        <v>0</v>
      </c>
      <c r="AA24" s="222">
        <f>'Прямые затраты'!P14</f>
        <v>0</v>
      </c>
      <c r="AB24" s="222">
        <f>'Прямые затраты'!Q14</f>
        <v>0</v>
      </c>
    </row>
    <row r="25" spans="1:28" ht="19.5" customHeight="1" x14ac:dyDescent="0.25">
      <c r="A25" s="286"/>
      <c r="B25" s="287"/>
      <c r="C25" s="487"/>
      <c r="D25" s="487"/>
      <c r="E25" s="487"/>
      <c r="F25" s="487"/>
      <c r="G25" s="288"/>
      <c r="H25" s="487"/>
      <c r="I25" s="487"/>
      <c r="J25" s="487"/>
      <c r="K25" s="487"/>
      <c r="L25" s="487"/>
      <c r="M25" s="285" t="s">
        <v>7</v>
      </c>
      <c r="N25" s="235"/>
      <c r="O25" s="235"/>
      <c r="P25" s="235"/>
      <c r="Q25" s="236"/>
      <c r="R25" s="235">
        <f>'Прямые затраты'!G20</f>
        <v>0</v>
      </c>
      <c r="S25" s="235">
        <f>'Прямые затраты'!H20</f>
        <v>0</v>
      </c>
      <c r="T25" s="235">
        <f>'Прямые затраты'!I20</f>
        <v>0</v>
      </c>
      <c r="U25" s="235">
        <f>'Прямые затраты'!J20</f>
        <v>0</v>
      </c>
      <c r="V25" s="235">
        <f>'Прямые затраты'!K20</f>
        <v>0</v>
      </c>
      <c r="W25" s="235"/>
      <c r="X25" s="235">
        <f>'Прямые затраты'!M20</f>
        <v>0</v>
      </c>
      <c r="Y25" s="235">
        <f>'Прямые затраты'!N20</f>
        <v>0</v>
      </c>
      <c r="Z25" s="235">
        <f>'Прямые затраты'!O20</f>
        <v>0</v>
      </c>
      <c r="AA25" s="235">
        <f>'Прямые затраты'!P20</f>
        <v>0</v>
      </c>
      <c r="AB25" s="235">
        <f>'Прямые затраты'!Q20</f>
        <v>0</v>
      </c>
    </row>
    <row r="27" spans="1:28" x14ac:dyDescent="0.25">
      <c r="A27" s="3" t="s">
        <v>32</v>
      </c>
    </row>
    <row r="28" spans="1:28" x14ac:dyDescent="0.25">
      <c r="A28" s="488" t="s">
        <v>1</v>
      </c>
      <c r="B28" s="489" t="s">
        <v>2</v>
      </c>
      <c r="C28" s="484">
        <f>C13</f>
        <v>2026</v>
      </c>
      <c r="D28" s="485"/>
      <c r="E28" s="485"/>
      <c r="F28" s="486"/>
      <c r="G28" s="482">
        <f>G13</f>
        <v>2027</v>
      </c>
      <c r="H28" s="482">
        <f t="shared" ref="H28:J28" si="5">H13</f>
        <v>2028</v>
      </c>
      <c r="I28" s="482">
        <f t="shared" si="5"/>
        <v>2029</v>
      </c>
      <c r="J28" s="482">
        <f t="shared" si="5"/>
        <v>2030</v>
      </c>
      <c r="M28" s="3" t="s">
        <v>247</v>
      </c>
    </row>
    <row r="29" spans="1:28" x14ac:dyDescent="0.25">
      <c r="A29" s="488"/>
      <c r="B29" s="490"/>
      <c r="C29" s="248" t="str">
        <f>C14</f>
        <v>1 кв 25</v>
      </c>
      <c r="D29" s="248" t="str">
        <f t="shared" ref="D29:F29" si="6">D14</f>
        <v>2 кв 25</v>
      </c>
      <c r="E29" s="248" t="str">
        <f t="shared" si="6"/>
        <v>3 кв 25</v>
      </c>
      <c r="F29" s="248" t="str">
        <f t="shared" si="6"/>
        <v>4 кв 25</v>
      </c>
      <c r="G29" s="483"/>
      <c r="H29" s="483"/>
      <c r="I29" s="483"/>
      <c r="J29" s="483"/>
      <c r="M29" s="24" t="s">
        <v>251</v>
      </c>
      <c r="N29" s="2"/>
    </row>
    <row r="30" spans="1:28" x14ac:dyDescent="0.25">
      <c r="A30" s="219">
        <f>'Прямые затраты'!B27</f>
        <v>0</v>
      </c>
      <c r="B30" s="220" t="s">
        <v>244</v>
      </c>
      <c r="C30" s="221">
        <f>'Прямые затраты'!I27</f>
        <v>0</v>
      </c>
      <c r="D30" s="221">
        <f>'Прямые затраты'!J27</f>
        <v>0</v>
      </c>
      <c r="E30" s="221">
        <f>'Прямые затраты'!K27</f>
        <v>0</v>
      </c>
      <c r="F30" s="221">
        <f>'Прямые затраты'!L27</f>
        <v>0</v>
      </c>
      <c r="G30" s="173">
        <f>SUM('Прямые затраты'!M27:P27)</f>
        <v>0</v>
      </c>
      <c r="H30" s="173">
        <f>SUM('Прямые затраты'!Q27:T27)</f>
        <v>0</v>
      </c>
      <c r="I30" s="173">
        <f>SUM('Прямые затраты'!U27:X27)</f>
        <v>0</v>
      </c>
      <c r="J30" s="173">
        <f>SUM('Прямые затраты'!Y27:AB27)</f>
        <v>0</v>
      </c>
      <c r="M30" s="2" t="s">
        <v>248</v>
      </c>
      <c r="N30" s="2"/>
    </row>
    <row r="31" spans="1:28" x14ac:dyDescent="0.25">
      <c r="A31" s="219">
        <f>'Прямые затраты'!B28</f>
        <v>0</v>
      </c>
      <c r="B31" s="220" t="s">
        <v>244</v>
      </c>
      <c r="C31" s="221">
        <f>'Прямые затраты'!I28</f>
        <v>0</v>
      </c>
      <c r="D31" s="221">
        <f>'Прямые затраты'!J28</f>
        <v>0</v>
      </c>
      <c r="E31" s="221">
        <f>'Прямые затраты'!K28</f>
        <v>0</v>
      </c>
      <c r="F31" s="221">
        <f>'Прямые затраты'!L28</f>
        <v>0</v>
      </c>
      <c r="G31" s="173">
        <f>SUM('Прямые затраты'!M28:P28)</f>
        <v>0</v>
      </c>
      <c r="H31" s="173">
        <f>SUM('Прямые затраты'!Q28:T28)</f>
        <v>0</v>
      </c>
      <c r="I31" s="173">
        <f>SUM('Прямые затраты'!U28:X28)</f>
        <v>0</v>
      </c>
      <c r="J31" s="173">
        <f>SUM('Прямые затраты'!Y28:AB28)</f>
        <v>0</v>
      </c>
      <c r="M31" s="2" t="s">
        <v>249</v>
      </c>
      <c r="N31" s="2"/>
    </row>
    <row r="32" spans="1:28" x14ac:dyDescent="0.25">
      <c r="A32" s="219">
        <f>'Прямые затраты'!B29</f>
        <v>0</v>
      </c>
      <c r="B32" s="220" t="s">
        <v>244</v>
      </c>
      <c r="C32" s="221">
        <f>'Прямые затраты'!I29</f>
        <v>0</v>
      </c>
      <c r="D32" s="221">
        <f>'Прямые затраты'!J29</f>
        <v>0</v>
      </c>
      <c r="E32" s="221">
        <f>'Прямые затраты'!K29</f>
        <v>0</v>
      </c>
      <c r="F32" s="221">
        <f>'Прямые затраты'!L29</f>
        <v>0</v>
      </c>
      <c r="G32" s="173">
        <f>SUM('Прямые затраты'!M29:P29)</f>
        <v>0</v>
      </c>
      <c r="H32" s="173">
        <f>SUM('Прямые затраты'!Q29:T29)</f>
        <v>0</v>
      </c>
      <c r="I32" s="173">
        <f>SUM('Прямые затраты'!U29:X29)</f>
        <v>0</v>
      </c>
      <c r="J32" s="173">
        <f>SUM('Прямые затраты'!Y29:AB29)</f>
        <v>0</v>
      </c>
      <c r="M32" s="2" t="s">
        <v>250</v>
      </c>
      <c r="N32" s="2"/>
    </row>
    <row r="33" spans="1:14" x14ac:dyDescent="0.25">
      <c r="A33" s="219">
        <f>'Прямые затраты'!B30</f>
        <v>0</v>
      </c>
      <c r="B33" s="220" t="s">
        <v>244</v>
      </c>
      <c r="C33" s="221">
        <f>'Прямые затраты'!I30</f>
        <v>0</v>
      </c>
      <c r="D33" s="221">
        <f>'Прямые затраты'!J30</f>
        <v>0</v>
      </c>
      <c r="E33" s="221">
        <f>'Прямые затраты'!K30</f>
        <v>0</v>
      </c>
      <c r="F33" s="221">
        <f>'Прямые затраты'!L30</f>
        <v>0</v>
      </c>
      <c r="G33" s="173">
        <f>SUM('Прямые затраты'!M30:P30)</f>
        <v>0</v>
      </c>
      <c r="H33" s="173">
        <f>SUM('Прямые затраты'!Q30:T30)</f>
        <v>0</v>
      </c>
      <c r="I33" s="173">
        <f>SUM('Прямые затраты'!U30:X30)</f>
        <v>0</v>
      </c>
      <c r="J33" s="173">
        <f>SUM('Прямые затраты'!Y30:AB30)</f>
        <v>0</v>
      </c>
      <c r="M33" s="2" t="s">
        <v>45</v>
      </c>
      <c r="N33" s="2"/>
    </row>
    <row r="34" spans="1:14" x14ac:dyDescent="0.25">
      <c r="A34" s="219">
        <f>'Прямые затраты'!B31</f>
        <v>0</v>
      </c>
      <c r="B34" s="220" t="s">
        <v>244</v>
      </c>
      <c r="C34" s="221">
        <f>'Прямые затраты'!I31</f>
        <v>0</v>
      </c>
      <c r="D34" s="221">
        <f>'Прямые затраты'!J31</f>
        <v>0</v>
      </c>
      <c r="E34" s="221">
        <f>'Прямые затраты'!K31</f>
        <v>0</v>
      </c>
      <c r="F34" s="221">
        <f>'Прямые затраты'!L31</f>
        <v>0</v>
      </c>
      <c r="G34" s="173">
        <f>SUM('Прямые затраты'!M31:P31)</f>
        <v>0</v>
      </c>
      <c r="H34" s="173">
        <f>SUM('Прямые затраты'!Q31:T31)</f>
        <v>0</v>
      </c>
      <c r="I34" s="173">
        <f>SUM('Прямые затраты'!U31:X31)</f>
        <v>0</v>
      </c>
      <c r="J34" s="173">
        <f>SUM('Прямые затраты'!Y31:AB31)</f>
        <v>0</v>
      </c>
      <c r="M34" s="2"/>
      <c r="N34" s="2"/>
    </row>
    <row r="35" spans="1:14" x14ac:dyDescent="0.25">
      <c r="A35" s="219" t="str">
        <f>'Прямые затраты'!B32</f>
        <v>Прочая продукция</v>
      </c>
      <c r="B35" s="220" t="s">
        <v>244</v>
      </c>
      <c r="C35" s="221">
        <f>'Прямые затраты'!I32</f>
        <v>0</v>
      </c>
      <c r="D35" s="221">
        <f>'Прямые затраты'!J32</f>
        <v>0</v>
      </c>
      <c r="E35" s="221">
        <f>'Прямые затраты'!K32</f>
        <v>0</v>
      </c>
      <c r="F35" s="221">
        <f>'Прямые затраты'!L32</f>
        <v>0</v>
      </c>
      <c r="G35" s="173">
        <f>SUM('Прямые затраты'!M32:P32)</f>
        <v>0</v>
      </c>
      <c r="H35" s="173">
        <f>SUM('Прямые затраты'!Q32:T32)</f>
        <v>0</v>
      </c>
      <c r="I35" s="173">
        <f>SUM('Прямые затраты'!U32:X32)</f>
        <v>0</v>
      </c>
      <c r="J35" s="173">
        <f>SUM('Прямые затраты'!Y32:AB32)</f>
        <v>0</v>
      </c>
      <c r="M35" s="24" t="s">
        <v>252</v>
      </c>
      <c r="N35" s="2"/>
    </row>
    <row r="36" spans="1:14" x14ac:dyDescent="0.25">
      <c r="A36" s="232" t="str">
        <f>'Прямые затраты'!B33</f>
        <v>Итого в текущих ценах:</v>
      </c>
      <c r="B36" s="232" t="s">
        <v>244</v>
      </c>
      <c r="C36" s="233">
        <f>'Прямые затраты'!I33</f>
        <v>0</v>
      </c>
      <c r="D36" s="233">
        <f>'Прямые затраты'!J33</f>
        <v>0</v>
      </c>
      <c r="E36" s="234">
        <f>'Прямые затраты'!K33</f>
        <v>0</v>
      </c>
      <c r="F36" s="234">
        <f>'Прямые затраты'!L33</f>
        <v>0</v>
      </c>
      <c r="G36" s="234">
        <f>SUM('Прямые затраты'!M33:P33)</f>
        <v>0</v>
      </c>
      <c r="H36" s="234">
        <f>SUM('Прямые затраты'!Q33:T33)</f>
        <v>0</v>
      </c>
      <c r="I36" s="234">
        <f>SUM('Прямые затраты'!U33:X33)</f>
        <v>0</v>
      </c>
      <c r="J36" s="234">
        <f>SUM('Прямые затраты'!Y33:AB33)</f>
        <v>0</v>
      </c>
      <c r="M36" s="2" t="s">
        <v>248</v>
      </c>
      <c r="N36" s="2" t="s">
        <v>253</v>
      </c>
    </row>
    <row r="37" spans="1:14" x14ac:dyDescent="0.25">
      <c r="A37" s="232" t="str">
        <f>'Прямые затраты'!B34</f>
        <v>Итого с учетом инфляции:</v>
      </c>
      <c r="B37" s="232" t="s">
        <v>244</v>
      </c>
      <c r="C37" s="233">
        <f>'Прямые затраты'!I34</f>
        <v>0</v>
      </c>
      <c r="D37" s="233">
        <f>'Прямые затраты'!J34</f>
        <v>0</v>
      </c>
      <c r="E37" s="234">
        <f>'Прямые затраты'!K34</f>
        <v>0</v>
      </c>
      <c r="F37" s="234">
        <f>'Прямые затраты'!L34</f>
        <v>0</v>
      </c>
      <c r="G37" s="234">
        <f>SUM('Прямые затраты'!M34:P34)</f>
        <v>0</v>
      </c>
      <c r="H37" s="234">
        <f>SUM('Прямые затраты'!Q34:T34)</f>
        <v>0</v>
      </c>
      <c r="I37" s="234">
        <f>SUM('Прямые затраты'!U34:X34)</f>
        <v>0</v>
      </c>
      <c r="J37" s="234">
        <f>SUM('Прямые затраты'!Y34:AB34)</f>
        <v>0</v>
      </c>
      <c r="M37" s="2" t="s">
        <v>249</v>
      </c>
      <c r="N37" s="2"/>
    </row>
    <row r="38" spans="1:14" x14ac:dyDescent="0.25">
      <c r="M38" s="2" t="s">
        <v>254</v>
      </c>
      <c r="N38" s="2"/>
    </row>
    <row r="39" spans="1:14" x14ac:dyDescent="0.25">
      <c r="A39" s="3" t="s">
        <v>212</v>
      </c>
      <c r="B39" s="3"/>
      <c r="M39" s="2" t="s">
        <v>45</v>
      </c>
      <c r="N39" s="2"/>
    </row>
    <row r="40" spans="1:14" x14ac:dyDescent="0.25">
      <c r="A40" s="488" t="s">
        <v>245</v>
      </c>
      <c r="B40" s="489" t="s">
        <v>2</v>
      </c>
      <c r="C40" s="484">
        <f>C28</f>
        <v>2026</v>
      </c>
      <c r="D40" s="485"/>
      <c r="E40" s="485"/>
      <c r="F40" s="486"/>
      <c r="G40" s="482">
        <f>G28</f>
        <v>2027</v>
      </c>
      <c r="H40" s="482">
        <f t="shared" ref="H40:J40" si="7">H28</f>
        <v>2028</v>
      </c>
      <c r="I40" s="482">
        <f t="shared" si="7"/>
        <v>2029</v>
      </c>
      <c r="J40" s="482">
        <f t="shared" si="7"/>
        <v>2030</v>
      </c>
    </row>
    <row r="41" spans="1:14" x14ac:dyDescent="0.25">
      <c r="A41" s="488"/>
      <c r="B41" s="490"/>
      <c r="C41" s="248" t="str">
        <f t="shared" ref="C41:F41" si="8">C29</f>
        <v>1 кв 25</v>
      </c>
      <c r="D41" s="248" t="str">
        <f t="shared" si="8"/>
        <v>2 кв 25</v>
      </c>
      <c r="E41" s="248" t="str">
        <f t="shared" si="8"/>
        <v>3 кв 25</v>
      </c>
      <c r="F41" s="248" t="str">
        <f t="shared" si="8"/>
        <v>4 кв 25</v>
      </c>
      <c r="G41" s="483"/>
      <c r="H41" s="483"/>
      <c r="I41" s="483"/>
      <c r="J41" s="483"/>
      <c r="M41" s="22" t="s">
        <v>255</v>
      </c>
    </row>
    <row r="42" spans="1:14" x14ac:dyDescent="0.25">
      <c r="A42" s="172" t="str">
        <f>'Накладные затраты'!A5</f>
        <v>Производственные расходы</v>
      </c>
      <c r="B42" s="220"/>
      <c r="C42" s="221"/>
      <c r="D42" s="221"/>
      <c r="E42" s="173"/>
      <c r="F42" s="173"/>
      <c r="G42" s="173"/>
      <c r="H42" s="173"/>
    </row>
    <row r="43" spans="1:14" x14ac:dyDescent="0.25">
      <c r="A43" s="229">
        <f>'Накладные затраты'!A6</f>
        <v>0</v>
      </c>
      <c r="B43" s="220" t="s">
        <v>244</v>
      </c>
      <c r="C43" s="221">
        <f>'Накладные затраты'!D6</f>
        <v>0</v>
      </c>
      <c r="D43" s="221">
        <f>'Накладные затраты'!E6</f>
        <v>0</v>
      </c>
      <c r="E43" s="221">
        <f>'Накладные затраты'!F6</f>
        <v>0</v>
      </c>
      <c r="F43" s="221">
        <f>'Накладные затраты'!G6</f>
        <v>0</v>
      </c>
      <c r="G43" s="173">
        <f>SUM('Накладные затраты'!H6:K6)</f>
        <v>0</v>
      </c>
      <c r="H43" s="173">
        <f>SUM('Накладные затраты'!L6:O6)</f>
        <v>0</v>
      </c>
      <c r="I43" s="173">
        <f>SUM('Накладные затраты'!P6:S6)</f>
        <v>0</v>
      </c>
      <c r="J43" s="173">
        <f>SUM('Накладные затраты'!T6:W6)</f>
        <v>0</v>
      </c>
    </row>
    <row r="44" spans="1:14" x14ac:dyDescent="0.25">
      <c r="A44" s="229">
        <f>'Накладные затраты'!A7</f>
        <v>0</v>
      </c>
      <c r="B44" s="220" t="s">
        <v>244</v>
      </c>
      <c r="C44" s="221">
        <f>'Накладные затраты'!D7</f>
        <v>0</v>
      </c>
      <c r="D44" s="221">
        <f>'Накладные затраты'!E7</f>
        <v>0</v>
      </c>
      <c r="E44" s="173">
        <f>'Накладные затраты'!F7</f>
        <v>0</v>
      </c>
      <c r="F44" s="173">
        <f>'Накладные затраты'!G7</f>
        <v>0</v>
      </c>
      <c r="G44" s="173">
        <f>SUM('Накладные затраты'!H7:K7)</f>
        <v>0</v>
      </c>
      <c r="H44" s="173">
        <f>SUM('Накладные затраты'!L7:O7)</f>
        <v>0</v>
      </c>
      <c r="I44" s="173">
        <f>SUM('Накладные затраты'!P7:S7)</f>
        <v>0</v>
      </c>
      <c r="J44" s="173">
        <f>SUM('Накладные затраты'!T7:W7)</f>
        <v>0</v>
      </c>
      <c r="M44" s="17" t="s">
        <v>256</v>
      </c>
      <c r="N44" s="2" t="s">
        <v>257</v>
      </c>
    </row>
    <row r="45" spans="1:14" x14ac:dyDescent="0.25">
      <c r="A45" s="229">
        <f>'Накладные затраты'!A8</f>
        <v>0</v>
      </c>
      <c r="B45" s="220" t="s">
        <v>244</v>
      </c>
      <c r="C45" s="221">
        <f>'Накладные затраты'!D8</f>
        <v>0</v>
      </c>
      <c r="D45" s="221">
        <f>'Накладные затраты'!E8</f>
        <v>0</v>
      </c>
      <c r="E45" s="173">
        <f>'Накладные затраты'!F8</f>
        <v>0</v>
      </c>
      <c r="F45" s="173">
        <f>'Накладные затраты'!G8</f>
        <v>0</v>
      </c>
      <c r="G45" s="173">
        <f>SUM('Накладные затраты'!H8:K8)</f>
        <v>0</v>
      </c>
      <c r="H45" s="173">
        <f>SUM('Накладные затраты'!L8:O8)</f>
        <v>0</v>
      </c>
      <c r="I45" s="173">
        <f>SUM('Накладные затраты'!P8:S8)</f>
        <v>0</v>
      </c>
      <c r="J45" s="173">
        <f>SUM('Накладные затраты'!T8:W8)</f>
        <v>0</v>
      </c>
      <c r="M45" s="2" t="str">
        <f>'Оборотный капитал'!A4</f>
        <v>Запасы</v>
      </c>
      <c r="N45" s="2">
        <f>'Оборотный капитал'!B5</f>
        <v>30</v>
      </c>
    </row>
    <row r="46" spans="1:14" x14ac:dyDescent="0.25">
      <c r="A46" s="229">
        <f>'Накладные затраты'!A9</f>
        <v>0</v>
      </c>
      <c r="B46" s="220" t="s">
        <v>244</v>
      </c>
      <c r="C46" s="221">
        <f>'Накладные затраты'!D9</f>
        <v>0</v>
      </c>
      <c r="D46" s="221">
        <f>'Накладные затраты'!E9</f>
        <v>0</v>
      </c>
      <c r="E46" s="173">
        <f>'Накладные затраты'!F9</f>
        <v>0</v>
      </c>
      <c r="F46" s="173">
        <f>'Накладные затраты'!G9</f>
        <v>0</v>
      </c>
      <c r="G46" s="173">
        <f>SUM('Накладные затраты'!H9:K9)</f>
        <v>0</v>
      </c>
      <c r="H46" s="173">
        <f>SUM('Накладные затраты'!L9:O9)</f>
        <v>0</v>
      </c>
      <c r="I46" s="173">
        <f>SUM('Накладные затраты'!P9:S9)</f>
        <v>0</v>
      </c>
      <c r="J46" s="173">
        <f>SUM('Накладные затраты'!T9:W9)</f>
        <v>0</v>
      </c>
      <c r="M46" s="2" t="str">
        <f>'Оборотный капитал'!A10</f>
        <v>Дебиторская задолженность</v>
      </c>
      <c r="N46" s="2">
        <f>'Оборотный капитал'!B11</f>
        <v>30</v>
      </c>
    </row>
    <row r="47" spans="1:14" x14ac:dyDescent="0.25">
      <c r="A47" s="229">
        <f>'Накладные затраты'!A10</f>
        <v>0</v>
      </c>
      <c r="B47" s="220" t="s">
        <v>244</v>
      </c>
      <c r="C47" s="221">
        <f>'Накладные затраты'!D10</f>
        <v>0</v>
      </c>
      <c r="D47" s="221">
        <f>'Накладные затраты'!E10</f>
        <v>0</v>
      </c>
      <c r="E47" s="173">
        <f>'Накладные затраты'!F10</f>
        <v>0</v>
      </c>
      <c r="F47" s="173">
        <f>'Накладные затраты'!G10</f>
        <v>0</v>
      </c>
      <c r="G47" s="173">
        <f>SUM('Накладные затраты'!H10:K10)</f>
        <v>0</v>
      </c>
      <c r="H47" s="173">
        <f>SUM('Накладные затраты'!L10:O10)</f>
        <v>0</v>
      </c>
      <c r="I47" s="173">
        <f>SUM('Накладные затраты'!P10:S10)</f>
        <v>0</v>
      </c>
      <c r="J47" s="173">
        <f>SUM('Накладные затраты'!T10:W10)</f>
        <v>0</v>
      </c>
      <c r="M47" s="2" t="str">
        <f>'Оборотный капитал'!A16</f>
        <v>Кредиторская задолженность</v>
      </c>
      <c r="N47" s="2">
        <f>'Оборотный капитал'!B17</f>
        <v>30</v>
      </c>
    </row>
    <row r="48" spans="1:14" x14ac:dyDescent="0.25">
      <c r="A48" s="229" t="str">
        <f>'Накладные затраты'!A11</f>
        <v>Прочие производственные расходы</v>
      </c>
      <c r="B48" s="220" t="s">
        <v>244</v>
      </c>
      <c r="C48" s="221">
        <f>'Накладные затраты'!D11</f>
        <v>0</v>
      </c>
      <c r="D48" s="221">
        <f>'Накладные затраты'!E11</f>
        <v>0</v>
      </c>
      <c r="E48" s="173">
        <f>'Накладные затраты'!F11</f>
        <v>0</v>
      </c>
      <c r="F48" s="173">
        <f>'Накладные затраты'!G11</f>
        <v>0</v>
      </c>
      <c r="G48" s="173">
        <f>SUM('Накладные затраты'!H11:K11)</f>
        <v>0</v>
      </c>
      <c r="H48" s="173">
        <f>SUM('Накладные затраты'!L11:O11)</f>
        <v>0</v>
      </c>
      <c r="I48" s="173">
        <f>SUM('Накладные затраты'!P11:S11)</f>
        <v>0</v>
      </c>
      <c r="J48" s="173">
        <f>SUM('Накладные затраты'!T11:W11)</f>
        <v>0</v>
      </c>
    </row>
    <row r="49" spans="1:16" x14ac:dyDescent="0.25">
      <c r="A49" s="228" t="str">
        <f>'Накладные затраты'!A12</f>
        <v>Всего производственные расходы</v>
      </c>
      <c r="B49" s="225" t="s">
        <v>244</v>
      </c>
      <c r="C49" s="226">
        <f>'Накладные затраты'!D12</f>
        <v>0</v>
      </c>
      <c r="D49" s="226">
        <f>'Накладные затраты'!E12</f>
        <v>0</v>
      </c>
      <c r="E49" s="227">
        <f>'Накладные затраты'!F12</f>
        <v>0</v>
      </c>
      <c r="F49" s="227">
        <f>'Накладные затраты'!G12</f>
        <v>0</v>
      </c>
      <c r="G49" s="227">
        <f>SUM('Накладные затраты'!H12:K12)</f>
        <v>0</v>
      </c>
      <c r="H49" s="227">
        <f>SUM('Накладные затраты'!L12:O12)</f>
        <v>0</v>
      </c>
      <c r="I49" s="227">
        <f>SUM('Накладные затраты'!P12:S12)</f>
        <v>0</v>
      </c>
      <c r="J49" s="227">
        <f>SUM('Накладные затраты'!T12:W12)</f>
        <v>0</v>
      </c>
      <c r="M49" s="176" t="s">
        <v>258</v>
      </c>
      <c r="N49" s="176"/>
    </row>
    <row r="50" spans="1:16" x14ac:dyDescent="0.25">
      <c r="A50" s="250" t="str">
        <f>'Накладные затраты'!A13</f>
        <v>с учетом инфляции</v>
      </c>
      <c r="B50" s="251" t="s">
        <v>244</v>
      </c>
      <c r="C50" s="252">
        <f>'Накладные затраты'!D13</f>
        <v>0</v>
      </c>
      <c r="D50" s="252">
        <f>'Накладные затраты'!E13</f>
        <v>0</v>
      </c>
      <c r="E50" s="253">
        <f>'Накладные затраты'!F13</f>
        <v>0</v>
      </c>
      <c r="F50" s="253">
        <f>'Накладные затраты'!G13</f>
        <v>0</v>
      </c>
      <c r="G50" s="253">
        <f>SUM('Накладные затраты'!H13:K13)</f>
        <v>0</v>
      </c>
      <c r="H50" s="253">
        <f>SUM('Накладные затраты'!L13:O13)</f>
        <v>0</v>
      </c>
      <c r="I50" s="253">
        <f>SUM('Накладные затраты'!P13:S13)</f>
        <v>0</v>
      </c>
      <c r="J50" s="253">
        <f>SUM('Накладные затраты'!T13:W13)</f>
        <v>0</v>
      </c>
      <c r="M50" s="57" t="s">
        <v>148</v>
      </c>
      <c r="N50" s="240"/>
      <c r="O50" s="240">
        <f>effect!B28</f>
        <v>0</v>
      </c>
      <c r="P50" s="240" t="s">
        <v>244</v>
      </c>
    </row>
    <row r="51" spans="1:16" x14ac:dyDescent="0.25">
      <c r="A51" s="219"/>
      <c r="B51" s="220"/>
      <c r="C51" s="221">
        <f>'Накладные затраты'!D14</f>
        <v>0</v>
      </c>
      <c r="D51" s="221">
        <f>'Накладные затраты'!E14</f>
        <v>0</v>
      </c>
      <c r="E51" s="173">
        <f>'Накладные затраты'!F14</f>
        <v>0</v>
      </c>
      <c r="F51" s="173">
        <f>'Накладные затраты'!G14</f>
        <v>0</v>
      </c>
      <c r="G51" s="173">
        <f>SUM('Накладные затраты'!H14:K14)</f>
        <v>0</v>
      </c>
      <c r="H51" s="173">
        <f>SUM('Накладные затраты'!L14:O14)</f>
        <v>0</v>
      </c>
      <c r="I51" s="173">
        <f>SUM('Накладные затраты'!P14:S14)</f>
        <v>0</v>
      </c>
      <c r="J51" s="173">
        <f>SUM('Накладные затраты'!T14:W14)</f>
        <v>0</v>
      </c>
      <c r="M51" s="57" t="s">
        <v>150</v>
      </c>
      <c r="N51" s="241"/>
      <c r="O51" s="241" t="e">
        <f>effect!B30</f>
        <v>#NUM!</v>
      </c>
      <c r="P51" s="240"/>
    </row>
    <row r="52" spans="1:16" x14ac:dyDescent="0.25">
      <c r="A52" s="206" t="str">
        <f>'Накладные затраты'!A15</f>
        <v>Коммерческие расходы</v>
      </c>
      <c r="B52" s="220"/>
      <c r="C52" s="221">
        <f>'Накладные затраты'!D15</f>
        <v>0</v>
      </c>
      <c r="D52" s="221">
        <f>'Накладные затраты'!E15</f>
        <v>0</v>
      </c>
      <c r="E52" s="173">
        <f>'Накладные затраты'!F15</f>
        <v>0</v>
      </c>
      <c r="F52" s="173">
        <f>'Накладные затраты'!G15</f>
        <v>0</v>
      </c>
      <c r="G52" s="173">
        <f>SUM('Накладные затраты'!H15:K15)</f>
        <v>0</v>
      </c>
      <c r="H52" s="173">
        <f>SUM('Накладные затраты'!L15:O15)</f>
        <v>0</v>
      </c>
      <c r="I52" s="173">
        <f>SUM('Накладные затраты'!P15:S15)</f>
        <v>0</v>
      </c>
      <c r="J52" s="173">
        <f>SUM('Накладные затраты'!T15:W15)</f>
        <v>0</v>
      </c>
      <c r="M52" s="57" t="s">
        <v>151</v>
      </c>
      <c r="N52" s="240"/>
      <c r="O52" s="240" t="e">
        <f>effect!B31</f>
        <v>#DIV/0!</v>
      </c>
      <c r="P52" s="240"/>
    </row>
    <row r="53" spans="1:16" x14ac:dyDescent="0.25">
      <c r="A53" s="230">
        <f>'Накладные затраты'!A16</f>
        <v>0</v>
      </c>
      <c r="B53" s="220" t="s">
        <v>244</v>
      </c>
      <c r="C53" s="221">
        <f>'Накладные затраты'!D16</f>
        <v>0</v>
      </c>
      <c r="D53" s="221">
        <f>'Накладные затраты'!E16</f>
        <v>0</v>
      </c>
      <c r="E53" s="173">
        <f>'Накладные затраты'!F16</f>
        <v>0</v>
      </c>
      <c r="F53" s="173">
        <f>'Накладные затраты'!G16</f>
        <v>0</v>
      </c>
      <c r="G53" s="173">
        <f>SUM('Накладные затраты'!H16:K16)</f>
        <v>0</v>
      </c>
      <c r="H53" s="173">
        <f>SUM('Накладные затраты'!L16:O16)</f>
        <v>0</v>
      </c>
      <c r="I53" s="173">
        <f>SUM('Накладные затраты'!P16:S16)</f>
        <v>0</v>
      </c>
      <c r="J53" s="173">
        <f>SUM('Накладные затраты'!T16:W16)</f>
        <v>0</v>
      </c>
      <c r="M53" s="57" t="s">
        <v>152</v>
      </c>
      <c r="N53" s="242"/>
      <c r="O53" s="242">
        <f>effect!B32</f>
        <v>0</v>
      </c>
      <c r="P53" s="240" t="s">
        <v>205</v>
      </c>
    </row>
    <row r="54" spans="1:16" x14ac:dyDescent="0.25">
      <c r="A54" s="230">
        <f>'Накладные затраты'!A17</f>
        <v>0</v>
      </c>
      <c r="B54" s="220" t="s">
        <v>244</v>
      </c>
      <c r="C54" s="221">
        <f>'Накладные затраты'!D17</f>
        <v>0</v>
      </c>
      <c r="D54" s="221">
        <f>'Накладные затраты'!E17</f>
        <v>0</v>
      </c>
      <c r="E54" s="173">
        <f>'Накладные затраты'!F17</f>
        <v>0</v>
      </c>
      <c r="F54" s="173">
        <f>'Накладные затраты'!G17</f>
        <v>0</v>
      </c>
      <c r="G54" s="173">
        <f>SUM('Накладные затраты'!H17:K17)</f>
        <v>0</v>
      </c>
      <c r="H54" s="173">
        <f>SUM('Накладные затраты'!L17:O17)</f>
        <v>0</v>
      </c>
      <c r="I54" s="173">
        <f>SUM('Накладные затраты'!P17:S17)</f>
        <v>0</v>
      </c>
      <c r="J54" s="173">
        <f>SUM('Накладные затраты'!T17:W17)</f>
        <v>0</v>
      </c>
      <c r="M54" s="57" t="s">
        <v>153</v>
      </c>
      <c r="N54" s="242"/>
      <c r="O54" s="242">
        <f>effect!B33</f>
        <v>0</v>
      </c>
      <c r="P54" s="240" t="s">
        <v>205</v>
      </c>
    </row>
    <row r="55" spans="1:16" x14ac:dyDescent="0.25">
      <c r="A55" s="230">
        <f>'Накладные затраты'!A18</f>
        <v>0</v>
      </c>
      <c r="B55" s="220" t="s">
        <v>244</v>
      </c>
      <c r="C55" s="221">
        <f>'Накладные затраты'!D18</f>
        <v>0</v>
      </c>
      <c r="D55" s="221">
        <f>'Накладные затраты'!E18</f>
        <v>0</v>
      </c>
      <c r="E55" s="173">
        <f>'Накладные затраты'!F18</f>
        <v>0</v>
      </c>
      <c r="F55" s="173">
        <f>'Накладные затраты'!G18</f>
        <v>0</v>
      </c>
      <c r="G55" s="173">
        <f>SUM('Накладные затраты'!H18:K18)</f>
        <v>0</v>
      </c>
      <c r="H55" s="173">
        <f>SUM('Накладные затраты'!L18:O18)</f>
        <v>0</v>
      </c>
      <c r="I55" s="173">
        <f>SUM('Накладные затраты'!P18:S18)</f>
        <v>0</v>
      </c>
      <c r="J55" s="173">
        <f>SUM('Накладные затраты'!T18:W18)</f>
        <v>0</v>
      </c>
      <c r="M55" s="176"/>
      <c r="N55" s="176"/>
      <c r="O55" s="176"/>
      <c r="P55" s="176"/>
    </row>
    <row r="56" spans="1:16" x14ac:dyDescent="0.25">
      <c r="A56" s="230">
        <f>'Накладные затраты'!A19</f>
        <v>0</v>
      </c>
      <c r="B56" s="220" t="s">
        <v>244</v>
      </c>
      <c r="C56" s="221">
        <f>'Накладные затраты'!D19</f>
        <v>0</v>
      </c>
      <c r="D56" s="221">
        <f>'Накладные затраты'!E19</f>
        <v>0</v>
      </c>
      <c r="E56" s="173">
        <f>'Накладные затраты'!F19</f>
        <v>0</v>
      </c>
      <c r="F56" s="173">
        <f>'Накладные затраты'!G19</f>
        <v>0</v>
      </c>
      <c r="G56" s="173">
        <f>SUM('Накладные затраты'!H19:K19)</f>
        <v>0</v>
      </c>
      <c r="H56" s="173">
        <f>SUM('Накладные затраты'!L19:O19)</f>
        <v>0</v>
      </c>
      <c r="I56" s="173">
        <f>SUM('Накладные затраты'!P19:S19)</f>
        <v>0</v>
      </c>
      <c r="J56" s="173">
        <f>SUM('Накладные затраты'!T19:W19)</f>
        <v>0</v>
      </c>
      <c r="M56" s="170" t="s">
        <v>259</v>
      </c>
      <c r="N56" s="176"/>
      <c r="O56" s="176"/>
      <c r="P56" s="176"/>
    </row>
    <row r="57" spans="1:16" x14ac:dyDescent="0.25">
      <c r="A57" s="230" t="str">
        <f>'Накладные затраты'!A20</f>
        <v>Прочие коммерческие расходы</v>
      </c>
      <c r="B57" s="220" t="s">
        <v>244</v>
      </c>
      <c r="C57" s="221">
        <f>'Накладные затраты'!D20</f>
        <v>0</v>
      </c>
      <c r="D57" s="221">
        <f>'Накладные затраты'!E20</f>
        <v>0</v>
      </c>
      <c r="E57" s="173">
        <f>'Накладные затраты'!F20</f>
        <v>0</v>
      </c>
      <c r="F57" s="173">
        <f>'Накладные затраты'!G20</f>
        <v>0</v>
      </c>
      <c r="G57" s="173">
        <f>SUM('Накладные затраты'!H20:K20)</f>
        <v>0</v>
      </c>
      <c r="H57" s="173">
        <f>SUM('Накладные затраты'!L20:O20)</f>
        <v>0</v>
      </c>
      <c r="I57" s="173">
        <f>SUM('Накладные затраты'!P20:S20)</f>
        <v>0</v>
      </c>
      <c r="J57" s="173">
        <f>SUM('Накладные затраты'!T20:W20)</f>
        <v>0</v>
      </c>
      <c r="M57" s="57" t="s">
        <v>148</v>
      </c>
      <c r="N57" s="240"/>
      <c r="O57" s="240">
        <f>effect!B54</f>
        <v>0</v>
      </c>
      <c r="P57" s="240" t="s">
        <v>244</v>
      </c>
    </row>
    <row r="58" spans="1:16" x14ac:dyDescent="0.25">
      <c r="A58" s="231" t="str">
        <f>'Накладные затраты'!A21</f>
        <v>Всего коммерческие расходы</v>
      </c>
      <c r="B58" s="225" t="s">
        <v>244</v>
      </c>
      <c r="C58" s="226">
        <f>'Накладные затраты'!D21</f>
        <v>0</v>
      </c>
      <c r="D58" s="226">
        <f>'Накладные затраты'!E21</f>
        <v>0</v>
      </c>
      <c r="E58" s="227">
        <f>'Накладные затраты'!F21</f>
        <v>0</v>
      </c>
      <c r="F58" s="227">
        <f>'Накладные затраты'!G21</f>
        <v>0</v>
      </c>
      <c r="G58" s="227">
        <f>SUM('Накладные затраты'!H21:K21)</f>
        <v>0</v>
      </c>
      <c r="H58" s="227">
        <f>SUM('Накладные затраты'!L21:O21)</f>
        <v>0</v>
      </c>
      <c r="I58" s="227">
        <f>SUM('Накладные затраты'!P21:S21)</f>
        <v>0</v>
      </c>
      <c r="J58" s="227">
        <f>SUM('Накладные затраты'!T21:W21)</f>
        <v>0</v>
      </c>
      <c r="M58" s="57" t="s">
        <v>150</v>
      </c>
      <c r="N58" s="241"/>
      <c r="O58" s="240" t="e">
        <f>effect!B56</f>
        <v>#NUM!</v>
      </c>
      <c r="P58" s="240"/>
    </row>
    <row r="59" spans="1:16" x14ac:dyDescent="0.25">
      <c r="A59" s="250" t="str">
        <f>'Накладные затраты'!A22</f>
        <v>с учетом инфляции</v>
      </c>
      <c r="B59" s="251" t="s">
        <v>244</v>
      </c>
      <c r="C59" s="252">
        <f>'Накладные затраты'!D22</f>
        <v>0</v>
      </c>
      <c r="D59" s="252">
        <f>'Накладные затраты'!E22</f>
        <v>0</v>
      </c>
      <c r="E59" s="253">
        <f>'Накладные затраты'!F22</f>
        <v>0</v>
      </c>
      <c r="F59" s="253">
        <f>'Накладные затраты'!G22</f>
        <v>0</v>
      </c>
      <c r="G59" s="253">
        <f>SUM('Накладные затраты'!H22:K22)</f>
        <v>0</v>
      </c>
      <c r="H59" s="253">
        <f>SUM('Накладные затраты'!L22:O22)</f>
        <v>0</v>
      </c>
      <c r="I59" s="253">
        <f>SUM('Накладные затраты'!P22:S22)</f>
        <v>0</v>
      </c>
      <c r="J59" s="253">
        <f>SUM('Накладные затраты'!T22:W22)</f>
        <v>0</v>
      </c>
      <c r="M59" s="57" t="s">
        <v>151</v>
      </c>
      <c r="N59" s="240"/>
      <c r="O59" s="240" t="e">
        <f>effect!B57</f>
        <v>#DIV/0!</v>
      </c>
      <c r="P59" s="240"/>
    </row>
    <row r="60" spans="1:16" x14ac:dyDescent="0.25">
      <c r="A60" s="219"/>
      <c r="B60" s="220"/>
      <c r="C60" s="221">
        <f>'Накладные затраты'!D23</f>
        <v>0</v>
      </c>
      <c r="D60" s="221">
        <f>'Накладные затраты'!E23</f>
        <v>0</v>
      </c>
      <c r="E60" s="173">
        <f>'Накладные затраты'!F23</f>
        <v>0</v>
      </c>
      <c r="F60" s="173">
        <f>'Накладные затраты'!G23</f>
        <v>0</v>
      </c>
      <c r="G60" s="173">
        <f>SUM('Накладные затраты'!H23:K23)</f>
        <v>0</v>
      </c>
      <c r="H60" s="173">
        <f>SUM('Накладные затраты'!L23:O23)</f>
        <v>0</v>
      </c>
      <c r="I60" s="173">
        <f>SUM('Накладные затраты'!P23:S23)</f>
        <v>0</v>
      </c>
      <c r="J60" s="173">
        <f>SUM('Накладные затраты'!T23:W23)</f>
        <v>0</v>
      </c>
      <c r="M60" s="57" t="s">
        <v>152</v>
      </c>
      <c r="N60" s="242"/>
      <c r="O60" s="242">
        <f>effect!B58</f>
        <v>0</v>
      </c>
      <c r="P60" s="240" t="s">
        <v>205</v>
      </c>
    </row>
    <row r="61" spans="1:16" x14ac:dyDescent="0.25">
      <c r="A61" s="206" t="str">
        <f>'Накладные затраты'!A24</f>
        <v>Управленческие расходы</v>
      </c>
      <c r="B61" s="220" t="s">
        <v>244</v>
      </c>
      <c r="C61" s="221">
        <f>'Накладные затраты'!D24</f>
        <v>0</v>
      </c>
      <c r="D61" s="221">
        <f>'Накладные затраты'!E24</f>
        <v>0</v>
      </c>
      <c r="E61" s="173">
        <f>'Накладные затраты'!F24</f>
        <v>0</v>
      </c>
      <c r="F61" s="173">
        <f>'Накладные затраты'!G24</f>
        <v>0</v>
      </c>
      <c r="G61" s="173">
        <f>SUM('Накладные затраты'!H24:K24)</f>
        <v>0</v>
      </c>
      <c r="H61" s="173">
        <f>SUM('Накладные затраты'!L24:O24)</f>
        <v>0</v>
      </c>
      <c r="I61" s="173">
        <f>SUM('Накладные затраты'!P24:S24)</f>
        <v>0</v>
      </c>
      <c r="J61" s="173">
        <f>SUM('Накладные затраты'!T24:W24)</f>
        <v>0</v>
      </c>
      <c r="M61" s="57" t="s">
        <v>153</v>
      </c>
      <c r="N61" s="242"/>
      <c r="O61" s="242">
        <f>effect!B59</f>
        <v>0</v>
      </c>
      <c r="P61" s="240" t="s">
        <v>205</v>
      </c>
    </row>
    <row r="62" spans="1:16" x14ac:dyDescent="0.25">
      <c r="A62" s="230">
        <f>'Накладные затраты'!A25</f>
        <v>0</v>
      </c>
      <c r="B62" s="220" t="s">
        <v>244</v>
      </c>
      <c r="C62" s="221">
        <f>'Накладные затраты'!D25</f>
        <v>0</v>
      </c>
      <c r="D62" s="221">
        <f>'Накладные затраты'!E25</f>
        <v>0</v>
      </c>
      <c r="E62" s="173">
        <f>'Накладные затраты'!F25</f>
        <v>0</v>
      </c>
      <c r="F62" s="173">
        <f>'Накладные затраты'!G25</f>
        <v>0</v>
      </c>
      <c r="G62" s="173">
        <f>SUM('Накладные затраты'!H25:K25)</f>
        <v>0</v>
      </c>
      <c r="H62" s="173">
        <f>SUM('Накладные затраты'!L25:O25)</f>
        <v>0</v>
      </c>
      <c r="I62" s="173">
        <f>SUM('Накладные затраты'!P25:S25)</f>
        <v>0</v>
      </c>
      <c r="J62" s="173">
        <f>SUM('Накладные затраты'!T25:W25)</f>
        <v>0</v>
      </c>
      <c r="M62" s="192"/>
      <c r="N62" s="344"/>
      <c r="O62" s="345"/>
      <c r="P62" s="345"/>
    </row>
    <row r="63" spans="1:16" x14ac:dyDescent="0.25">
      <c r="A63" s="230">
        <f>'Накладные затраты'!A26</f>
        <v>0</v>
      </c>
      <c r="B63" s="220" t="s">
        <v>244</v>
      </c>
      <c r="C63" s="221">
        <f>'Накладные затраты'!D26</f>
        <v>0</v>
      </c>
      <c r="D63" s="221">
        <f>'Накладные затраты'!E26</f>
        <v>0</v>
      </c>
      <c r="E63" s="173">
        <f>'Накладные затраты'!F26</f>
        <v>0</v>
      </c>
      <c r="F63" s="173">
        <f>'Накладные затраты'!G26</f>
        <v>0</v>
      </c>
      <c r="G63" s="173">
        <f>SUM('Накладные затраты'!H26:K26)</f>
        <v>0</v>
      </c>
      <c r="H63" s="173">
        <f>SUM('Накладные затраты'!L26:O26)</f>
        <v>0</v>
      </c>
      <c r="I63" s="173">
        <f>SUM('Накладные затраты'!P26:S26)</f>
        <v>0</v>
      </c>
      <c r="J63" s="173">
        <f>SUM('Накладные затраты'!T26:W26)</f>
        <v>0</v>
      </c>
    </row>
    <row r="64" spans="1:16" x14ac:dyDescent="0.25">
      <c r="A64" s="230">
        <f>'Накладные затраты'!A27</f>
        <v>0</v>
      </c>
      <c r="B64" s="220" t="s">
        <v>244</v>
      </c>
      <c r="C64" s="221">
        <f>'Накладные затраты'!D27</f>
        <v>0</v>
      </c>
      <c r="D64" s="221">
        <f>'Накладные затраты'!E27</f>
        <v>0</v>
      </c>
      <c r="E64" s="173">
        <f>'Накладные затраты'!F27</f>
        <v>0</v>
      </c>
      <c r="F64" s="173">
        <f>'Накладные затраты'!G27</f>
        <v>0</v>
      </c>
      <c r="G64" s="173">
        <f>SUM('Накладные затраты'!H27:K27)</f>
        <v>0</v>
      </c>
      <c r="H64" s="173">
        <f>SUM('Накладные затраты'!L27:O27)</f>
        <v>0</v>
      </c>
      <c r="I64" s="173">
        <f>SUM('Накладные затраты'!P27:S27)</f>
        <v>0</v>
      </c>
      <c r="J64" s="173">
        <f>SUM('Накладные затраты'!T27:W27)</f>
        <v>0</v>
      </c>
    </row>
    <row r="65" spans="1:10" x14ac:dyDescent="0.25">
      <c r="A65" s="230">
        <f>'Накладные затраты'!A28</f>
        <v>0</v>
      </c>
      <c r="B65" s="220" t="s">
        <v>244</v>
      </c>
      <c r="C65" s="221">
        <f>'Накладные затраты'!D28</f>
        <v>0</v>
      </c>
      <c r="D65" s="221">
        <f>'Накладные затраты'!E28</f>
        <v>0</v>
      </c>
      <c r="E65" s="173">
        <f>'Накладные затраты'!F28</f>
        <v>0</v>
      </c>
      <c r="F65" s="173">
        <f>'Накладные затраты'!G28</f>
        <v>0</v>
      </c>
      <c r="G65" s="173">
        <f>SUM('Накладные затраты'!H28:K28)</f>
        <v>0</v>
      </c>
      <c r="H65" s="173">
        <f>SUM('Накладные затраты'!L28:O28)</f>
        <v>0</v>
      </c>
      <c r="I65" s="173">
        <f>SUM('Накладные затраты'!P28:S28)</f>
        <v>0</v>
      </c>
      <c r="J65" s="173">
        <f>SUM('Накладные затраты'!T28:W28)</f>
        <v>0</v>
      </c>
    </row>
    <row r="66" spans="1:10" x14ac:dyDescent="0.25">
      <c r="A66" s="230" t="str">
        <f>'Накладные затраты'!A29</f>
        <v>Прочие управленческие расходы</v>
      </c>
      <c r="B66" s="220" t="s">
        <v>244</v>
      </c>
      <c r="C66" s="221">
        <f>'Накладные затраты'!D29</f>
        <v>0</v>
      </c>
      <c r="D66" s="221">
        <f>'Накладные затраты'!E29</f>
        <v>0</v>
      </c>
      <c r="E66" s="173">
        <f>'Накладные затраты'!F29</f>
        <v>0</v>
      </c>
      <c r="F66" s="173">
        <f>'Накладные затраты'!G29</f>
        <v>0</v>
      </c>
      <c r="G66" s="173">
        <f>SUM('Накладные затраты'!H29:K29)</f>
        <v>0</v>
      </c>
      <c r="H66" s="173">
        <f>SUM('Накладные затраты'!L29:O29)</f>
        <v>0</v>
      </c>
      <c r="I66" s="173">
        <f>SUM('Накладные затраты'!P29:S29)</f>
        <v>0</v>
      </c>
      <c r="J66" s="173">
        <f>SUM('Накладные затраты'!T29:W29)</f>
        <v>0</v>
      </c>
    </row>
    <row r="67" spans="1:10" x14ac:dyDescent="0.25">
      <c r="A67" s="231" t="str">
        <f>'Накладные затраты'!A30</f>
        <v>Всего управленческие расходы</v>
      </c>
      <c r="B67" s="225" t="s">
        <v>244</v>
      </c>
      <c r="C67" s="226">
        <f>'Накладные затраты'!D30</f>
        <v>0</v>
      </c>
      <c r="D67" s="226">
        <f>'Накладные затраты'!E30</f>
        <v>0</v>
      </c>
      <c r="E67" s="227">
        <f>'Накладные затраты'!F30</f>
        <v>0</v>
      </c>
      <c r="F67" s="227">
        <f>'Накладные затраты'!G30</f>
        <v>0</v>
      </c>
      <c r="G67" s="227">
        <f>SUM('Накладные затраты'!H30:K30)</f>
        <v>0</v>
      </c>
      <c r="H67" s="227">
        <f>SUM('Накладные затраты'!L30:O30)</f>
        <v>0</v>
      </c>
      <c r="I67" s="227">
        <f>SUM('Накладные затраты'!P30:S30)</f>
        <v>0</v>
      </c>
      <c r="J67" s="227">
        <f>SUM('Накладные затраты'!T30:W30)</f>
        <v>0</v>
      </c>
    </row>
    <row r="68" spans="1:10" x14ac:dyDescent="0.25">
      <c r="A68" s="250" t="str">
        <f>'Накладные затраты'!A31</f>
        <v>с учетом инфляции</v>
      </c>
      <c r="B68" s="251" t="s">
        <v>244</v>
      </c>
      <c r="C68" s="252">
        <f>'Накладные затраты'!D31</f>
        <v>0</v>
      </c>
      <c r="D68" s="252">
        <f>'Накладные затраты'!E31</f>
        <v>0</v>
      </c>
      <c r="E68" s="253">
        <f>'Накладные затраты'!F31</f>
        <v>0</v>
      </c>
      <c r="F68" s="253">
        <f>'Накладные затраты'!G31</f>
        <v>0</v>
      </c>
      <c r="G68" s="253">
        <f>SUM('Накладные затраты'!H31:K31)</f>
        <v>0</v>
      </c>
      <c r="H68" s="253">
        <f>SUM('Накладные затраты'!L31:O31)</f>
        <v>0</v>
      </c>
      <c r="I68" s="253">
        <f>SUM('Накладные затраты'!P31:S31)</f>
        <v>0</v>
      </c>
      <c r="J68" s="253">
        <f>SUM('Накладные затраты'!T31:W31)</f>
        <v>0</v>
      </c>
    </row>
    <row r="69" spans="1:10" x14ac:dyDescent="0.25">
      <c r="A69" s="232" t="str">
        <f>'Накладные затраты'!A32</f>
        <v>Итого в текущих ценах:</v>
      </c>
      <c r="B69" s="232" t="s">
        <v>244</v>
      </c>
      <c r="C69" s="233">
        <f>'Накладные затраты'!D32</f>
        <v>0</v>
      </c>
      <c r="D69" s="233">
        <f>'Накладные затраты'!E32</f>
        <v>0</v>
      </c>
      <c r="E69" s="234">
        <f>'Накладные затраты'!F32</f>
        <v>0</v>
      </c>
      <c r="F69" s="234">
        <f>'Накладные затраты'!G32</f>
        <v>0</v>
      </c>
      <c r="G69" s="234">
        <f>SUM('Накладные затраты'!H32:K32)</f>
        <v>0</v>
      </c>
      <c r="H69" s="234">
        <f>SUM('Накладные затраты'!L32:O32)</f>
        <v>0</v>
      </c>
      <c r="I69" s="234">
        <f>SUM('Накладные затраты'!P32:S32)</f>
        <v>0</v>
      </c>
      <c r="J69" s="234">
        <f>SUM('Накладные затраты'!T32:W32)</f>
        <v>0</v>
      </c>
    </row>
    <row r="70" spans="1:10" x14ac:dyDescent="0.25">
      <c r="A70" s="254" t="str">
        <f>'Накладные затраты'!A33</f>
        <v>Итого с учетом инфляции:</v>
      </c>
      <c r="B70" s="254" t="s">
        <v>244</v>
      </c>
      <c r="C70" s="255">
        <f>'Накладные затраты'!D33</f>
        <v>0</v>
      </c>
      <c r="D70" s="255">
        <f>'Накладные затраты'!E33</f>
        <v>0</v>
      </c>
      <c r="E70" s="256">
        <f>'Накладные затраты'!F33</f>
        <v>0</v>
      </c>
      <c r="F70" s="256">
        <f>'Накладные затраты'!G33</f>
        <v>0</v>
      </c>
      <c r="G70" s="256">
        <f>SUM('Накладные затраты'!H33:K33)</f>
        <v>0</v>
      </c>
      <c r="H70" s="256">
        <f>SUM('Накладные затраты'!L33:O33)</f>
        <v>0</v>
      </c>
      <c r="I70" s="256">
        <f>SUM('Накладные затраты'!P33:S33)</f>
        <v>0</v>
      </c>
      <c r="J70" s="256">
        <f>SUM('Накладные затраты'!T33:W33)</f>
        <v>0</v>
      </c>
    </row>
    <row r="72" spans="1:10" x14ac:dyDescent="0.25">
      <c r="A72" s="3" t="s">
        <v>40</v>
      </c>
      <c r="B72" s="3"/>
    </row>
    <row r="73" spans="1:10" x14ac:dyDescent="0.25">
      <c r="A73" s="489" t="s">
        <v>246</v>
      </c>
      <c r="B73" s="491" t="s">
        <v>41</v>
      </c>
      <c r="C73" s="484">
        <f>C40</f>
        <v>2026</v>
      </c>
      <c r="D73" s="485"/>
      <c r="E73" s="485"/>
      <c r="F73" s="486"/>
      <c r="G73" s="482">
        <f>G40</f>
        <v>2027</v>
      </c>
      <c r="H73" s="482">
        <f>H40</f>
        <v>2028</v>
      </c>
      <c r="I73" s="482">
        <f>I40</f>
        <v>2029</v>
      </c>
      <c r="J73" s="482">
        <f>J40</f>
        <v>2030</v>
      </c>
    </row>
    <row r="74" spans="1:10" x14ac:dyDescent="0.25">
      <c r="A74" s="490"/>
      <c r="B74" s="492"/>
      <c r="C74" s="248" t="str">
        <f>C41</f>
        <v>1 кв 25</v>
      </c>
      <c r="D74" s="248" t="str">
        <f t="shared" ref="D74:F74" si="9">D41</f>
        <v>2 кв 25</v>
      </c>
      <c r="E74" s="248" t="str">
        <f t="shared" si="9"/>
        <v>3 кв 25</v>
      </c>
      <c r="F74" s="248" t="str">
        <f t="shared" si="9"/>
        <v>4 кв 25</v>
      </c>
      <c r="G74" s="483"/>
      <c r="H74" s="483"/>
      <c r="I74" s="483"/>
      <c r="J74" s="483"/>
    </row>
    <row r="75" spans="1:10" x14ac:dyDescent="0.25">
      <c r="A75" s="17" t="str">
        <f>'Заработная плата'!A5</f>
        <v>Основной и вспомогательный производственный персонал</v>
      </c>
      <c r="B75" s="2"/>
      <c r="C75" s="2"/>
      <c r="D75" s="2"/>
      <c r="E75" s="2"/>
      <c r="F75" s="2"/>
      <c r="G75" s="2"/>
      <c r="H75" s="2"/>
      <c r="I75" s="2"/>
      <c r="J75" s="2"/>
    </row>
    <row r="76" spans="1:10" x14ac:dyDescent="0.25">
      <c r="A76" s="2">
        <f>'Заработная плата'!A6</f>
        <v>0</v>
      </c>
      <c r="B76" s="26">
        <f>'Заработная плата'!B6</f>
        <v>0</v>
      </c>
      <c r="C76" s="26">
        <f>'Заработная плата'!C6</f>
        <v>0</v>
      </c>
      <c r="D76" s="26">
        <f>'Заработная плата'!D6</f>
        <v>0</v>
      </c>
      <c r="E76" s="26">
        <f>'Заработная плата'!E6</f>
        <v>0</v>
      </c>
      <c r="F76" s="26">
        <f>'Заработная плата'!F6</f>
        <v>0</v>
      </c>
      <c r="G76" s="26" t="e">
        <f>AVERAGE('Заработная плата'!G6:J6)</f>
        <v>#DIV/0!</v>
      </c>
      <c r="H76" s="26" t="e">
        <f>AVERAGE('Заработная плата'!K6:N6)</f>
        <v>#DIV/0!</v>
      </c>
      <c r="I76" s="26" t="e">
        <f>AVERAGE('Заработная плата'!O6:R6)</f>
        <v>#DIV/0!</v>
      </c>
      <c r="J76" s="26" t="e">
        <f>AVERAGE('Заработная плата'!S6:V6)</f>
        <v>#DIV/0!</v>
      </c>
    </row>
    <row r="77" spans="1:10" x14ac:dyDescent="0.25">
      <c r="A77" s="2">
        <f>'Заработная плата'!A7</f>
        <v>0</v>
      </c>
      <c r="B77" s="26">
        <f>'Заработная плата'!B7</f>
        <v>0</v>
      </c>
      <c r="C77" s="26">
        <f>'Заработная плата'!C7</f>
        <v>0</v>
      </c>
      <c r="D77" s="26">
        <f>'Заработная плата'!D7</f>
        <v>0</v>
      </c>
      <c r="E77" s="26">
        <f>'Заработная плата'!E7</f>
        <v>0</v>
      </c>
      <c r="F77" s="26">
        <f>'Заработная плата'!F7</f>
        <v>0</v>
      </c>
      <c r="G77" s="26" t="e">
        <f>AVERAGE('Заработная плата'!G7:J7)</f>
        <v>#DIV/0!</v>
      </c>
      <c r="H77" s="26" t="e">
        <f>AVERAGE('Заработная плата'!K7:N7)</f>
        <v>#DIV/0!</v>
      </c>
      <c r="I77" s="26" t="e">
        <f>AVERAGE('Заработная плата'!O7:R7)</f>
        <v>#DIV/0!</v>
      </c>
      <c r="J77" s="26" t="e">
        <f>AVERAGE('Заработная плата'!S7:V7)</f>
        <v>#DIV/0!</v>
      </c>
    </row>
    <row r="78" spans="1:10" x14ac:dyDescent="0.25">
      <c r="A78" s="2">
        <f>'Заработная плата'!A8</f>
        <v>0</v>
      </c>
      <c r="B78" s="26">
        <f>'Заработная плата'!B8</f>
        <v>0</v>
      </c>
      <c r="C78" s="26">
        <f>'Заработная плата'!C8</f>
        <v>0</v>
      </c>
      <c r="D78" s="26">
        <f>'Заработная плата'!D8</f>
        <v>0</v>
      </c>
      <c r="E78" s="26">
        <f>'Заработная плата'!E8</f>
        <v>0</v>
      </c>
      <c r="F78" s="26">
        <f>'Заработная плата'!F8</f>
        <v>0</v>
      </c>
      <c r="G78" s="26" t="e">
        <f>AVERAGE('Заработная плата'!G8:J8)</f>
        <v>#DIV/0!</v>
      </c>
      <c r="H78" s="26" t="e">
        <f>AVERAGE('Заработная плата'!K8:N8)</f>
        <v>#DIV/0!</v>
      </c>
      <c r="I78" s="26" t="e">
        <f>AVERAGE('Заработная плата'!O8:R8)</f>
        <v>#DIV/0!</v>
      </c>
      <c r="J78" s="26" t="e">
        <f>AVERAGE('Заработная плата'!S8:V8)</f>
        <v>#DIV/0!</v>
      </c>
    </row>
    <row r="79" spans="1:10" x14ac:dyDescent="0.25">
      <c r="A79" s="2">
        <f>'Заработная плата'!A9</f>
        <v>0</v>
      </c>
      <c r="B79" s="26">
        <f>'Заработная плата'!B9</f>
        <v>0</v>
      </c>
      <c r="C79" s="26">
        <f>'Заработная плата'!C9</f>
        <v>0</v>
      </c>
      <c r="D79" s="26">
        <f>'Заработная плата'!D9</f>
        <v>0</v>
      </c>
      <c r="E79" s="26">
        <f>'Заработная плата'!E9</f>
        <v>0</v>
      </c>
      <c r="F79" s="26">
        <f>'Заработная плата'!F9</f>
        <v>0</v>
      </c>
      <c r="G79" s="26" t="e">
        <f>AVERAGE('Заработная плата'!G9:J9)</f>
        <v>#DIV/0!</v>
      </c>
      <c r="H79" s="26" t="e">
        <f>AVERAGE('Заработная плата'!K9:N9)</f>
        <v>#DIV/0!</v>
      </c>
      <c r="I79" s="26" t="e">
        <f>AVERAGE('Заработная плата'!O9:R9)</f>
        <v>#DIV/0!</v>
      </c>
      <c r="J79" s="26" t="e">
        <f>AVERAGE('Заработная плата'!S9:V9)</f>
        <v>#DIV/0!</v>
      </c>
    </row>
    <row r="80" spans="1:10" x14ac:dyDescent="0.25">
      <c r="A80" s="2">
        <f>'Заработная плата'!A10</f>
        <v>0</v>
      </c>
      <c r="B80" s="26">
        <f>'Заработная плата'!B10</f>
        <v>0</v>
      </c>
      <c r="C80" s="26">
        <f>'Заработная плата'!C10</f>
        <v>0</v>
      </c>
      <c r="D80" s="26">
        <f>'Заработная плата'!D10</f>
        <v>0</v>
      </c>
      <c r="E80" s="26">
        <f>'Заработная плата'!E10</f>
        <v>0</v>
      </c>
      <c r="F80" s="26">
        <f>'Заработная плата'!F10</f>
        <v>0</v>
      </c>
      <c r="G80" s="26" t="e">
        <f>AVERAGE('Заработная плата'!G10:J10)</f>
        <v>#DIV/0!</v>
      </c>
      <c r="H80" s="26" t="e">
        <f>AVERAGE('Заработная плата'!K10:N10)</f>
        <v>#DIV/0!</v>
      </c>
      <c r="I80" s="26" t="e">
        <f>AVERAGE('Заработная плата'!O10:R10)</f>
        <v>#DIV/0!</v>
      </c>
      <c r="J80" s="26" t="e">
        <f>AVERAGE('Заработная плата'!S10:V10)</f>
        <v>#DIV/0!</v>
      </c>
    </row>
    <row r="81" spans="1:10" x14ac:dyDescent="0.25">
      <c r="A81" s="2">
        <f>'Заработная плата'!A11</f>
        <v>0</v>
      </c>
      <c r="B81" s="26">
        <f>'Заработная плата'!B11</f>
        <v>0</v>
      </c>
      <c r="C81" s="26">
        <f>'Заработная плата'!C11</f>
        <v>0</v>
      </c>
      <c r="D81" s="26">
        <f>'Заработная плата'!D11</f>
        <v>0</v>
      </c>
      <c r="E81" s="26">
        <f>'Заработная плата'!E11</f>
        <v>0</v>
      </c>
      <c r="F81" s="26">
        <f>'Заработная плата'!F11</f>
        <v>0</v>
      </c>
      <c r="G81" s="26" t="e">
        <f>AVERAGE('Заработная плата'!G11:J11)</f>
        <v>#DIV/0!</v>
      </c>
      <c r="H81" s="26" t="e">
        <f>AVERAGE('Заработная плата'!K11:N11)</f>
        <v>#DIV/0!</v>
      </c>
      <c r="I81" s="26" t="e">
        <f>AVERAGE('Заработная плата'!O11:R11)</f>
        <v>#DIV/0!</v>
      </c>
      <c r="J81" s="26" t="e">
        <f>AVERAGE('Заработная плата'!S11:V11)</f>
        <v>#DIV/0!</v>
      </c>
    </row>
    <row r="82" spans="1:10" x14ac:dyDescent="0.25">
      <c r="A82" s="2">
        <f>'Заработная плата'!A12</f>
        <v>0</v>
      </c>
      <c r="B82" s="26">
        <f>'Заработная плата'!B12</f>
        <v>0</v>
      </c>
      <c r="C82" s="26">
        <f>'Заработная плата'!C12</f>
        <v>0</v>
      </c>
      <c r="D82" s="26">
        <f>'Заработная плата'!D12</f>
        <v>0</v>
      </c>
      <c r="E82" s="26">
        <f>'Заработная плата'!E12</f>
        <v>0</v>
      </c>
      <c r="F82" s="26">
        <f>'Заработная плата'!F12</f>
        <v>0</v>
      </c>
      <c r="G82" s="26" t="e">
        <f>AVERAGE('Заработная плата'!G12:J12)</f>
        <v>#DIV/0!</v>
      </c>
      <c r="H82" s="26" t="e">
        <f>AVERAGE('Заработная плата'!K12:N12)</f>
        <v>#DIV/0!</v>
      </c>
      <c r="I82" s="26" t="e">
        <f>AVERAGE('Заработная плата'!O12:R12)</f>
        <v>#DIV/0!</v>
      </c>
      <c r="J82" s="26" t="e">
        <f>AVERAGE('Заработная плата'!S12:V12)</f>
        <v>#DIV/0!</v>
      </c>
    </row>
    <row r="83" spans="1:10" x14ac:dyDescent="0.25">
      <c r="A83" s="2">
        <f>'Заработная плата'!A13</f>
        <v>0</v>
      </c>
      <c r="B83" s="26">
        <f>'Заработная плата'!B13</f>
        <v>0</v>
      </c>
      <c r="C83" s="26">
        <f>'Заработная плата'!C13</f>
        <v>0</v>
      </c>
      <c r="D83" s="26">
        <f>'Заработная плата'!D13</f>
        <v>0</v>
      </c>
      <c r="E83" s="26">
        <f>'Заработная плата'!E13</f>
        <v>0</v>
      </c>
      <c r="F83" s="26">
        <f>'Заработная плата'!F13</f>
        <v>0</v>
      </c>
      <c r="G83" s="26" t="e">
        <f>AVERAGE('Заработная плата'!G13:J13)</f>
        <v>#DIV/0!</v>
      </c>
      <c r="H83" s="26" t="e">
        <f>AVERAGE('Заработная плата'!K13:N13)</f>
        <v>#DIV/0!</v>
      </c>
      <c r="I83" s="26" t="e">
        <f>AVERAGE('Заработная плата'!O13:R13)</f>
        <v>#DIV/0!</v>
      </c>
      <c r="J83" s="26" t="e">
        <f>AVERAGE('Заработная плата'!S13:V13)</f>
        <v>#DIV/0!</v>
      </c>
    </row>
    <row r="84" spans="1:10" x14ac:dyDescent="0.25">
      <c r="A84" s="2">
        <f>'Заработная плата'!A14</f>
        <v>0</v>
      </c>
      <c r="B84" s="26">
        <f>'Заработная плата'!B14</f>
        <v>0</v>
      </c>
      <c r="C84" s="26">
        <f>'Заработная плата'!C14</f>
        <v>0</v>
      </c>
      <c r="D84" s="26">
        <f>'Заработная плата'!D14</f>
        <v>0</v>
      </c>
      <c r="E84" s="26">
        <f>'Заработная плата'!E14</f>
        <v>0</v>
      </c>
      <c r="F84" s="26">
        <f>'Заработная плата'!F14</f>
        <v>0</v>
      </c>
      <c r="G84" s="26" t="e">
        <f>AVERAGE('Заработная плата'!G14:J14)</f>
        <v>#DIV/0!</v>
      </c>
      <c r="H84" s="26" t="e">
        <f>AVERAGE('Заработная плата'!K14:N14)</f>
        <v>#DIV/0!</v>
      </c>
      <c r="I84" s="26" t="e">
        <f>AVERAGE('Заработная плата'!O14:R14)</f>
        <v>#DIV/0!</v>
      </c>
      <c r="J84" s="26" t="e">
        <f>AVERAGE('Заработная плата'!S14:V14)</f>
        <v>#DIV/0!</v>
      </c>
    </row>
    <row r="85" spans="1:10" x14ac:dyDescent="0.25">
      <c r="A85" s="2">
        <f>'Заработная плата'!A15</f>
        <v>0</v>
      </c>
      <c r="B85" s="26">
        <f>'Заработная плата'!B15</f>
        <v>0</v>
      </c>
      <c r="C85" s="26">
        <f>'Заработная плата'!C15</f>
        <v>0</v>
      </c>
      <c r="D85" s="26">
        <f>'Заработная плата'!D15</f>
        <v>0</v>
      </c>
      <c r="E85" s="26">
        <f>'Заработная плата'!E15</f>
        <v>0</v>
      </c>
      <c r="F85" s="26">
        <f>'Заработная плата'!F15</f>
        <v>0</v>
      </c>
      <c r="G85" s="26" t="e">
        <f>AVERAGE('Заработная плата'!G15:J15)</f>
        <v>#DIV/0!</v>
      </c>
      <c r="H85" s="26" t="e">
        <f>AVERAGE('Заработная плата'!K15:N15)</f>
        <v>#DIV/0!</v>
      </c>
      <c r="I85" s="26" t="e">
        <f>AVERAGE('Заработная плата'!O15:R15)</f>
        <v>#DIV/0!</v>
      </c>
      <c r="J85" s="26" t="e">
        <f>AVERAGE('Заработная плата'!S15:V15)</f>
        <v>#DIV/0!</v>
      </c>
    </row>
    <row r="86" spans="1:10" x14ac:dyDescent="0.25">
      <c r="A86" s="2">
        <f>'Заработная плата'!A16</f>
        <v>0</v>
      </c>
      <c r="B86" s="26">
        <f>'Заработная плата'!B16</f>
        <v>0</v>
      </c>
      <c r="C86" s="26">
        <f>'Заработная плата'!C16</f>
        <v>0</v>
      </c>
      <c r="D86" s="26">
        <f>'Заработная плата'!D16</f>
        <v>0</v>
      </c>
      <c r="E86" s="26">
        <f>'Заработная плата'!E16</f>
        <v>0</v>
      </c>
      <c r="F86" s="26">
        <f>'Заработная плата'!F16</f>
        <v>0</v>
      </c>
      <c r="G86" s="26" t="e">
        <f>AVERAGE('Заработная плата'!G16:J16)</f>
        <v>#DIV/0!</v>
      </c>
      <c r="H86" s="26" t="e">
        <f>AVERAGE('Заработная плата'!K16:N16)</f>
        <v>#DIV/0!</v>
      </c>
      <c r="I86" s="26" t="e">
        <f>AVERAGE('Заработная плата'!O16:R16)</f>
        <v>#DIV/0!</v>
      </c>
      <c r="J86" s="26" t="e">
        <f>AVERAGE('Заработная плата'!S16:V16)</f>
        <v>#DIV/0!</v>
      </c>
    </row>
    <row r="87" spans="1:10" x14ac:dyDescent="0.25">
      <c r="A87" s="2">
        <f>'Заработная плата'!A17</f>
        <v>0</v>
      </c>
      <c r="B87" s="26">
        <f>'Заработная плата'!B17</f>
        <v>0</v>
      </c>
      <c r="C87" s="26">
        <f>'Заработная плата'!C17</f>
        <v>0</v>
      </c>
      <c r="D87" s="26">
        <f>'Заработная плата'!D17</f>
        <v>0</v>
      </c>
      <c r="E87" s="26">
        <f>'Заработная плата'!E17</f>
        <v>0</v>
      </c>
      <c r="F87" s="26">
        <f>'Заработная плата'!F17</f>
        <v>0</v>
      </c>
      <c r="G87" s="26" t="e">
        <f>AVERAGE('Заработная плата'!G17:J17)</f>
        <v>#DIV/0!</v>
      </c>
      <c r="H87" s="26" t="e">
        <f>AVERAGE('Заработная плата'!K17:N17)</f>
        <v>#DIV/0!</v>
      </c>
      <c r="I87" s="26" t="e">
        <f>AVERAGE('Заработная плата'!O17:R17)</f>
        <v>#DIV/0!</v>
      </c>
      <c r="J87" s="26" t="e">
        <f>AVERAGE('Заработная плата'!S17:V17)</f>
        <v>#DIV/0!</v>
      </c>
    </row>
    <row r="88" spans="1:10" x14ac:dyDescent="0.25">
      <c r="A88" s="2">
        <f>'Заработная плата'!A18</f>
        <v>0</v>
      </c>
      <c r="B88" s="26">
        <f>'Заработная плата'!B18</f>
        <v>0</v>
      </c>
      <c r="C88" s="26">
        <f>'Заработная плата'!C18</f>
        <v>0</v>
      </c>
      <c r="D88" s="26">
        <f>'Заработная плата'!D18</f>
        <v>0</v>
      </c>
      <c r="E88" s="26">
        <f>'Заработная плата'!E18</f>
        <v>0</v>
      </c>
      <c r="F88" s="26">
        <f>'Заработная плата'!F18</f>
        <v>0</v>
      </c>
      <c r="G88" s="26" t="e">
        <f>AVERAGE('Заработная плата'!G18:J18)</f>
        <v>#DIV/0!</v>
      </c>
      <c r="H88" s="26" t="e">
        <f>AVERAGE('Заработная плата'!K18:N18)</f>
        <v>#DIV/0!</v>
      </c>
      <c r="I88" s="26" t="e">
        <f>AVERAGE('Заработная плата'!O18:R18)</f>
        <v>#DIV/0!</v>
      </c>
      <c r="J88" s="26" t="e">
        <f>AVERAGE('Заработная плата'!S18:V18)</f>
        <v>#DIV/0!</v>
      </c>
    </row>
    <row r="89" spans="1:10" x14ac:dyDescent="0.25">
      <c r="A89" s="2">
        <f>'Заработная плата'!A19</f>
        <v>0</v>
      </c>
      <c r="B89" s="26">
        <f>'Заработная плата'!B19</f>
        <v>0</v>
      </c>
      <c r="C89" s="26">
        <f>'Заработная плата'!C19</f>
        <v>0</v>
      </c>
      <c r="D89" s="26">
        <f>'Заработная плата'!D19</f>
        <v>0</v>
      </c>
      <c r="E89" s="26">
        <f>'Заработная плата'!E19</f>
        <v>0</v>
      </c>
      <c r="F89" s="26">
        <f>'Заработная плата'!F19</f>
        <v>0</v>
      </c>
      <c r="G89" s="26" t="e">
        <f>AVERAGE('Заработная плата'!G19:J19)</f>
        <v>#DIV/0!</v>
      </c>
      <c r="H89" s="26" t="e">
        <f>AVERAGE('Заработная плата'!K19:N19)</f>
        <v>#DIV/0!</v>
      </c>
      <c r="I89" s="26" t="e">
        <f>AVERAGE('Заработная плата'!O19:R19)</f>
        <v>#DIV/0!</v>
      </c>
      <c r="J89" s="26" t="e">
        <f>AVERAGE('Заработная плата'!S19:V19)</f>
        <v>#DIV/0!</v>
      </c>
    </row>
    <row r="90" spans="1:10" x14ac:dyDescent="0.25">
      <c r="A90" s="17" t="str">
        <f>'Заработная плата'!A20</f>
        <v>Итого штатных единиц</v>
      </c>
      <c r="B90" s="25"/>
      <c r="C90" s="25">
        <f>'Заработная плата'!C20</f>
        <v>0</v>
      </c>
      <c r="D90" s="25">
        <f>'Заработная плата'!D20</f>
        <v>0</v>
      </c>
      <c r="E90" s="25">
        <f>'Заработная плата'!E20</f>
        <v>0</v>
      </c>
      <c r="F90" s="25">
        <f>'Заработная плата'!F20</f>
        <v>0</v>
      </c>
      <c r="G90" s="25">
        <f>AVERAGE('Заработная плата'!G20:J20)</f>
        <v>0</v>
      </c>
      <c r="H90" s="25">
        <f>AVERAGE('Заработная плата'!K20:N20)</f>
        <v>0</v>
      </c>
      <c r="I90" s="25">
        <f>AVERAGE('Заработная плата'!O20:R20)</f>
        <v>0</v>
      </c>
      <c r="J90" s="25">
        <f>AVERAGE('Заработная плата'!S20:V20)</f>
        <v>0</v>
      </c>
    </row>
    <row r="91" spans="1:10" x14ac:dyDescent="0.25">
      <c r="A91" s="17" t="str">
        <f>'Заработная плата'!A21</f>
        <v>Всего затраты на оплату труда, тыс. рублей</v>
      </c>
      <c r="B91" s="25"/>
      <c r="C91" s="25">
        <f>'Заработная плата'!C21</f>
        <v>0</v>
      </c>
      <c r="D91" s="25">
        <f>'Заработная плата'!D21</f>
        <v>0</v>
      </c>
      <c r="E91" s="25">
        <f>'Заработная плата'!E21</f>
        <v>0</v>
      </c>
      <c r="F91" s="25">
        <f>'Заработная плата'!F21</f>
        <v>0</v>
      </c>
      <c r="G91" s="25">
        <f>SUM('Заработная плата'!G21:J21)</f>
        <v>0</v>
      </c>
      <c r="H91" s="25">
        <f>SUM('Заработная плата'!K21:N21)</f>
        <v>0</v>
      </c>
      <c r="I91" s="25">
        <f>SUM('Заработная плата'!O21:R21)</f>
        <v>0</v>
      </c>
      <c r="J91" s="25">
        <f>SUM('Заработная плата'!S21:V21)</f>
        <v>0</v>
      </c>
    </row>
    <row r="92" spans="1:10" x14ac:dyDescent="0.25">
      <c r="A92" s="17" t="str">
        <f>'Заработная плата'!A22</f>
        <v>с учетом индексации</v>
      </c>
      <c r="B92" s="25"/>
      <c r="C92" s="25">
        <f>'Заработная плата'!C22</f>
        <v>0</v>
      </c>
      <c r="D92" s="25">
        <f>'Заработная плата'!D22</f>
        <v>0</v>
      </c>
      <c r="E92" s="25">
        <f>'Заработная плата'!E22</f>
        <v>0</v>
      </c>
      <c r="F92" s="25">
        <f>'Заработная плата'!F22</f>
        <v>0</v>
      </c>
      <c r="G92" s="25">
        <f>SUM('Заработная плата'!G22:J22)</f>
        <v>0</v>
      </c>
      <c r="H92" s="25">
        <f>SUM('Заработная плата'!K22:N22)</f>
        <v>0</v>
      </c>
      <c r="I92" s="25">
        <f>SUM('Заработная плата'!O22:R22)</f>
        <v>0</v>
      </c>
      <c r="J92" s="25">
        <f>SUM('Заработная плата'!S22:V22)</f>
        <v>0</v>
      </c>
    </row>
    <row r="93" spans="1:10" x14ac:dyDescent="0.25">
      <c r="A93" s="2"/>
      <c r="B93" s="26"/>
      <c r="C93" s="26"/>
      <c r="D93" s="26"/>
      <c r="E93" s="26"/>
      <c r="F93" s="26"/>
      <c r="G93" s="26"/>
      <c r="H93" s="26"/>
      <c r="I93" s="26"/>
      <c r="J93" s="26"/>
    </row>
    <row r="94" spans="1:10" x14ac:dyDescent="0.25">
      <c r="A94" s="24" t="str">
        <f>'Заработная плата'!A24</f>
        <v>Коммерческий персонал</v>
      </c>
      <c r="B94" s="26"/>
      <c r="C94" s="26"/>
      <c r="D94" s="26"/>
      <c r="E94" s="26"/>
      <c r="F94" s="26"/>
      <c r="G94" s="26"/>
      <c r="H94" s="26"/>
      <c r="I94" s="26"/>
      <c r="J94" s="26"/>
    </row>
    <row r="95" spans="1:10" x14ac:dyDescent="0.25">
      <c r="A95" s="2">
        <f>'Заработная плата'!A25</f>
        <v>0</v>
      </c>
      <c r="B95" s="26">
        <f>'Заработная плата'!B25</f>
        <v>0</v>
      </c>
      <c r="C95" s="26">
        <f>'Заработная плата'!C25</f>
        <v>0</v>
      </c>
      <c r="D95" s="26">
        <f>'Заработная плата'!D25</f>
        <v>0</v>
      </c>
      <c r="E95" s="26">
        <f>'Заработная плата'!E25</f>
        <v>0</v>
      </c>
      <c r="F95" s="26">
        <f>'Заработная плата'!F25</f>
        <v>0</v>
      </c>
      <c r="G95" s="26" t="e">
        <f>AVERAGE('Заработная плата'!G25:J25)</f>
        <v>#DIV/0!</v>
      </c>
      <c r="H95" s="26" t="e">
        <f>AVERAGE('Заработная плата'!K25:N25)</f>
        <v>#DIV/0!</v>
      </c>
      <c r="I95" s="26" t="e">
        <f>AVERAGE('Заработная плата'!O25:R25)</f>
        <v>#DIV/0!</v>
      </c>
      <c r="J95" s="26" t="e">
        <f>AVERAGE('Заработная плата'!S25:V25)</f>
        <v>#DIV/0!</v>
      </c>
    </row>
    <row r="96" spans="1:10" x14ac:dyDescent="0.25">
      <c r="A96" s="2">
        <f>'Заработная плата'!A26</f>
        <v>0</v>
      </c>
      <c r="B96" s="26">
        <f>'Заработная плата'!B26</f>
        <v>0</v>
      </c>
      <c r="C96" s="26">
        <f>'Заработная плата'!C26</f>
        <v>0</v>
      </c>
      <c r="D96" s="26">
        <f>'Заработная плата'!D26</f>
        <v>0</v>
      </c>
      <c r="E96" s="26">
        <f>'Заработная плата'!E26</f>
        <v>0</v>
      </c>
      <c r="F96" s="26">
        <f>'Заработная плата'!F26</f>
        <v>0</v>
      </c>
      <c r="G96" s="26" t="e">
        <f>AVERAGE('Заработная плата'!G26:J26)</f>
        <v>#DIV/0!</v>
      </c>
      <c r="H96" s="26" t="e">
        <f>AVERAGE('Заработная плата'!K26:N26)</f>
        <v>#DIV/0!</v>
      </c>
      <c r="I96" s="26" t="e">
        <f>AVERAGE('Заработная плата'!O26:R26)</f>
        <v>#DIV/0!</v>
      </c>
      <c r="J96" s="26" t="e">
        <f>AVERAGE('Заработная плата'!S26:V26)</f>
        <v>#DIV/0!</v>
      </c>
    </row>
    <row r="97" spans="1:10" x14ac:dyDescent="0.25">
      <c r="A97" s="2">
        <f>'Заработная плата'!A27</f>
        <v>0</v>
      </c>
      <c r="B97" s="26">
        <f>'Заработная плата'!B27</f>
        <v>0</v>
      </c>
      <c r="C97" s="26">
        <f>'Заработная плата'!C27</f>
        <v>0</v>
      </c>
      <c r="D97" s="26">
        <f>'Заработная плата'!D27</f>
        <v>0</v>
      </c>
      <c r="E97" s="26">
        <f>'Заработная плата'!E27</f>
        <v>0</v>
      </c>
      <c r="F97" s="26">
        <f>'Заработная плата'!F27</f>
        <v>0</v>
      </c>
      <c r="G97" s="26" t="e">
        <f>AVERAGE('Заработная плата'!G27:J27)</f>
        <v>#DIV/0!</v>
      </c>
      <c r="H97" s="26" t="e">
        <f>AVERAGE('Заработная плата'!K27:N27)</f>
        <v>#DIV/0!</v>
      </c>
      <c r="I97" s="26" t="e">
        <f>AVERAGE('Заработная плата'!O27:R27)</f>
        <v>#DIV/0!</v>
      </c>
      <c r="J97" s="26" t="e">
        <f>AVERAGE('Заработная плата'!S27:V27)</f>
        <v>#DIV/0!</v>
      </c>
    </row>
    <row r="98" spans="1:10" x14ac:dyDescent="0.25">
      <c r="A98" s="2">
        <f>'Заработная плата'!A28</f>
        <v>0</v>
      </c>
      <c r="B98" s="26">
        <f>'Заработная плата'!B28</f>
        <v>0</v>
      </c>
      <c r="C98" s="26">
        <f>'Заработная плата'!C28</f>
        <v>0</v>
      </c>
      <c r="D98" s="26">
        <f>'Заработная плата'!D28</f>
        <v>0</v>
      </c>
      <c r="E98" s="26">
        <f>'Заработная плата'!E28</f>
        <v>0</v>
      </c>
      <c r="F98" s="26">
        <f>'Заработная плата'!F28</f>
        <v>0</v>
      </c>
      <c r="G98" s="26" t="e">
        <f>AVERAGE('Заработная плата'!G28:J28)</f>
        <v>#DIV/0!</v>
      </c>
      <c r="H98" s="26" t="e">
        <f>AVERAGE('Заработная плата'!K28:N28)</f>
        <v>#DIV/0!</v>
      </c>
      <c r="I98" s="26" t="e">
        <f>AVERAGE('Заработная плата'!O28:R28)</f>
        <v>#DIV/0!</v>
      </c>
      <c r="J98" s="26" t="e">
        <f>AVERAGE('Заработная плата'!S28:V28)</f>
        <v>#DIV/0!</v>
      </c>
    </row>
    <row r="99" spans="1:10" x14ac:dyDescent="0.25">
      <c r="A99" s="2">
        <f>'Заработная плата'!A29</f>
        <v>0</v>
      </c>
      <c r="B99" s="26">
        <f>'Заработная плата'!B29</f>
        <v>0</v>
      </c>
      <c r="C99" s="26">
        <f>'Заработная плата'!C29</f>
        <v>0</v>
      </c>
      <c r="D99" s="26">
        <f>'Заработная плата'!D29</f>
        <v>0</v>
      </c>
      <c r="E99" s="26">
        <f>'Заработная плата'!E29</f>
        <v>0</v>
      </c>
      <c r="F99" s="26">
        <f>'Заработная плата'!F29</f>
        <v>0</v>
      </c>
      <c r="G99" s="26" t="e">
        <f>AVERAGE('Заработная плата'!G29:J29)</f>
        <v>#DIV/0!</v>
      </c>
      <c r="H99" s="26" t="e">
        <f>AVERAGE('Заработная плата'!K29:N29)</f>
        <v>#DIV/0!</v>
      </c>
      <c r="I99" s="26" t="e">
        <f>AVERAGE('Заработная плата'!O29:R29)</f>
        <v>#DIV/0!</v>
      </c>
      <c r="J99" s="26" t="e">
        <f>AVERAGE('Заработная плата'!S29:V29)</f>
        <v>#DIV/0!</v>
      </c>
    </row>
    <row r="100" spans="1:10" x14ac:dyDescent="0.25">
      <c r="A100" s="2">
        <f>'Заработная плата'!A30</f>
        <v>0</v>
      </c>
      <c r="B100" s="26">
        <f>'Заработная плата'!B30</f>
        <v>0</v>
      </c>
      <c r="C100" s="26">
        <f>'Заработная плата'!C30</f>
        <v>0</v>
      </c>
      <c r="D100" s="26">
        <f>'Заработная плата'!D30</f>
        <v>0</v>
      </c>
      <c r="E100" s="26">
        <f>'Заработная плата'!E30</f>
        <v>0</v>
      </c>
      <c r="F100" s="26">
        <f>'Заработная плата'!F30</f>
        <v>0</v>
      </c>
      <c r="G100" s="26" t="e">
        <f>AVERAGE('Заработная плата'!G30:J30)</f>
        <v>#DIV/0!</v>
      </c>
      <c r="H100" s="26" t="e">
        <f>AVERAGE('Заработная плата'!K30:N30)</f>
        <v>#DIV/0!</v>
      </c>
      <c r="I100" s="26" t="e">
        <f>AVERAGE('Заработная плата'!O30:R30)</f>
        <v>#DIV/0!</v>
      </c>
      <c r="J100" s="26" t="e">
        <f>AVERAGE('Заработная плата'!S30:V30)</f>
        <v>#DIV/0!</v>
      </c>
    </row>
    <row r="101" spans="1:10" s="3" customFormat="1" x14ac:dyDescent="0.25">
      <c r="A101" s="17" t="str">
        <f>'Заработная плата'!A31</f>
        <v>Итого штатных единиц</v>
      </c>
      <c r="B101" s="25"/>
      <c r="C101" s="25">
        <f>'Заработная плата'!C31</f>
        <v>0</v>
      </c>
      <c r="D101" s="25">
        <f>'Заработная плата'!D31</f>
        <v>0</v>
      </c>
      <c r="E101" s="25">
        <f>'Заработная плата'!E31</f>
        <v>0</v>
      </c>
      <c r="F101" s="25">
        <f>'Заработная плата'!F31</f>
        <v>0</v>
      </c>
      <c r="G101" s="25">
        <f>AVERAGE('Заработная плата'!G31:J31)</f>
        <v>0</v>
      </c>
      <c r="H101" s="25">
        <f>AVERAGE('Заработная плата'!K31:N31)</f>
        <v>0</v>
      </c>
      <c r="I101" s="25">
        <f>AVERAGE('Заработная плата'!O31:R31)</f>
        <v>0</v>
      </c>
      <c r="J101" s="25">
        <f>AVERAGE('Заработная плата'!S31:V31)</f>
        <v>0</v>
      </c>
    </row>
    <row r="102" spans="1:10" x14ac:dyDescent="0.25">
      <c r="A102" s="17" t="str">
        <f>'Заработная плата'!A32</f>
        <v>Всего затраты на оплату труда, тыс. рублей</v>
      </c>
      <c r="B102" s="25"/>
      <c r="C102" s="25">
        <f>'Заработная плата'!C32</f>
        <v>0</v>
      </c>
      <c r="D102" s="25">
        <f>'Заработная плата'!D32</f>
        <v>0</v>
      </c>
      <c r="E102" s="25">
        <f>'Заработная плата'!E32</f>
        <v>0</v>
      </c>
      <c r="F102" s="25">
        <f>'Заработная плата'!F32</f>
        <v>0</v>
      </c>
      <c r="G102" s="25">
        <f>SUM('Заработная плата'!G32:J32)</f>
        <v>0</v>
      </c>
      <c r="H102" s="25">
        <f>SUM('Заработная плата'!K32:N32)</f>
        <v>0</v>
      </c>
      <c r="I102" s="25">
        <f>SUM('Заработная плата'!O32:R32)</f>
        <v>0</v>
      </c>
      <c r="J102" s="25">
        <f>SUM('Заработная плата'!S32:V32)</f>
        <v>0</v>
      </c>
    </row>
    <row r="103" spans="1:10" x14ac:dyDescent="0.25">
      <c r="A103" s="17" t="str">
        <f>'Заработная плата'!A33</f>
        <v>с учетом индексации</v>
      </c>
      <c r="B103" s="25"/>
      <c r="C103" s="25">
        <f>'Заработная плата'!C33</f>
        <v>0</v>
      </c>
      <c r="D103" s="25">
        <f>'Заработная плата'!D33</f>
        <v>0</v>
      </c>
      <c r="E103" s="25">
        <f>'Заработная плата'!E33</f>
        <v>0</v>
      </c>
      <c r="F103" s="25">
        <f>'Заработная плата'!F33</f>
        <v>0</v>
      </c>
      <c r="G103" s="25">
        <f>SUM('Заработная плата'!G33:J33)</f>
        <v>0</v>
      </c>
      <c r="H103" s="25">
        <f>SUM('Заработная плата'!K33:N33)</f>
        <v>0</v>
      </c>
      <c r="I103" s="25">
        <f>SUM('Заработная плата'!O33:R33)</f>
        <v>0</v>
      </c>
      <c r="J103" s="25">
        <f>SUM('Заработная плата'!S33:V33)</f>
        <v>0</v>
      </c>
    </row>
    <row r="104" spans="1:10" x14ac:dyDescent="0.25">
      <c r="A104" s="2"/>
      <c r="B104" s="26"/>
      <c r="C104" s="26"/>
      <c r="D104" s="26"/>
      <c r="E104" s="26"/>
      <c r="F104" s="26"/>
      <c r="G104" s="26"/>
      <c r="H104" s="26"/>
      <c r="I104" s="26"/>
      <c r="J104" s="26"/>
    </row>
    <row r="105" spans="1:10" x14ac:dyDescent="0.25">
      <c r="A105" s="17" t="str">
        <f>'Заработная плата'!A35</f>
        <v>Управленческий персонал</v>
      </c>
      <c r="B105" s="26"/>
      <c r="C105" s="26">
        <f>'Заработная плата'!C35</f>
        <v>0</v>
      </c>
      <c r="D105" s="26">
        <f>'Заработная плата'!D35</f>
        <v>0</v>
      </c>
      <c r="E105" s="26">
        <f>'Заработная плата'!E35</f>
        <v>0</v>
      </c>
      <c r="F105" s="26">
        <f>'Заработная плата'!F35</f>
        <v>0</v>
      </c>
      <c r="G105" s="26"/>
      <c r="H105" s="26"/>
      <c r="I105" s="26"/>
      <c r="J105" s="26"/>
    </row>
    <row r="106" spans="1:10" x14ac:dyDescent="0.25">
      <c r="A106" s="2">
        <f>'Заработная плата'!A36</f>
        <v>0</v>
      </c>
      <c r="B106" s="26">
        <f>'Заработная плата'!B36</f>
        <v>0</v>
      </c>
      <c r="C106" s="26">
        <f>'Заработная плата'!C36</f>
        <v>0</v>
      </c>
      <c r="D106" s="26">
        <f>'Заработная плата'!D36</f>
        <v>0</v>
      </c>
      <c r="E106" s="26">
        <f>'Заработная плата'!E36</f>
        <v>0</v>
      </c>
      <c r="F106" s="26">
        <f>'Заработная плата'!F36</f>
        <v>0</v>
      </c>
      <c r="G106" s="26" t="e">
        <f>AVERAGE('Заработная плата'!G36:J36)</f>
        <v>#DIV/0!</v>
      </c>
      <c r="H106" s="26" t="e">
        <f>AVERAGE('Заработная плата'!K36:N36)</f>
        <v>#DIV/0!</v>
      </c>
      <c r="I106" s="26" t="e">
        <f>AVERAGE('Заработная плата'!O36:R36)</f>
        <v>#DIV/0!</v>
      </c>
      <c r="J106" s="26" t="e">
        <f>AVERAGE('Заработная плата'!S36:V36)</f>
        <v>#DIV/0!</v>
      </c>
    </row>
    <row r="107" spans="1:10" x14ac:dyDescent="0.25">
      <c r="A107" s="2">
        <f>'Заработная плата'!A37</f>
        <v>0</v>
      </c>
      <c r="B107" s="26">
        <f>'Заработная плата'!B37</f>
        <v>0</v>
      </c>
      <c r="C107" s="26">
        <f>'Заработная плата'!C37</f>
        <v>0</v>
      </c>
      <c r="D107" s="26">
        <f>'Заработная плата'!D37</f>
        <v>0</v>
      </c>
      <c r="E107" s="26">
        <f>'Заработная плата'!E37</f>
        <v>0</v>
      </c>
      <c r="F107" s="26">
        <f>'Заработная плата'!F37</f>
        <v>0</v>
      </c>
      <c r="G107" s="26" t="e">
        <f>AVERAGE('Заработная плата'!G37:J37)</f>
        <v>#DIV/0!</v>
      </c>
      <c r="H107" s="26" t="e">
        <f>AVERAGE('Заработная плата'!K37:N37)</f>
        <v>#DIV/0!</v>
      </c>
      <c r="I107" s="26" t="e">
        <f>AVERAGE('Заработная плата'!O37:R37)</f>
        <v>#DIV/0!</v>
      </c>
      <c r="J107" s="26" t="e">
        <f>AVERAGE('Заработная плата'!S37:V37)</f>
        <v>#DIV/0!</v>
      </c>
    </row>
    <row r="108" spans="1:10" x14ac:dyDescent="0.25">
      <c r="A108" s="2">
        <f>'Заработная плата'!A38</f>
        <v>0</v>
      </c>
      <c r="B108" s="26">
        <f>'Заработная плата'!B38</f>
        <v>0</v>
      </c>
      <c r="C108" s="26">
        <f>'Заработная плата'!C38</f>
        <v>0</v>
      </c>
      <c r="D108" s="26">
        <f>'Заработная плата'!D38</f>
        <v>0</v>
      </c>
      <c r="E108" s="26">
        <f>'Заработная плата'!E38</f>
        <v>0</v>
      </c>
      <c r="F108" s="26">
        <f>'Заработная плата'!F38</f>
        <v>0</v>
      </c>
      <c r="G108" s="26" t="e">
        <f>AVERAGE('Заработная плата'!G38:J38)</f>
        <v>#DIV/0!</v>
      </c>
      <c r="H108" s="26" t="e">
        <f>AVERAGE('Заработная плата'!K38:N38)</f>
        <v>#DIV/0!</v>
      </c>
      <c r="I108" s="26" t="e">
        <f>AVERAGE('Заработная плата'!O38:R38)</f>
        <v>#DIV/0!</v>
      </c>
      <c r="J108" s="26" t="e">
        <f>AVERAGE('Заработная плата'!S38:V38)</f>
        <v>#DIV/0!</v>
      </c>
    </row>
    <row r="109" spans="1:10" x14ac:dyDescent="0.25">
      <c r="A109" s="2">
        <f>'Заработная плата'!A39</f>
        <v>0</v>
      </c>
      <c r="B109" s="26">
        <f>'Заработная плата'!B39</f>
        <v>0</v>
      </c>
      <c r="C109" s="26">
        <f>'Заработная плата'!C39</f>
        <v>0</v>
      </c>
      <c r="D109" s="26">
        <f>'Заработная плата'!D39</f>
        <v>0</v>
      </c>
      <c r="E109" s="26">
        <f>'Заработная плата'!E39</f>
        <v>0</v>
      </c>
      <c r="F109" s="26">
        <f>'Заработная плата'!F39</f>
        <v>0</v>
      </c>
      <c r="G109" s="26" t="e">
        <f>AVERAGE('Заработная плата'!G39:J39)</f>
        <v>#DIV/0!</v>
      </c>
      <c r="H109" s="26" t="e">
        <f>AVERAGE('Заработная плата'!K39:N39)</f>
        <v>#DIV/0!</v>
      </c>
      <c r="I109" s="26" t="e">
        <f>AVERAGE('Заработная плата'!O39:R39)</f>
        <v>#DIV/0!</v>
      </c>
      <c r="J109" s="26" t="e">
        <f>AVERAGE('Заработная плата'!S39:V39)</f>
        <v>#DIV/0!</v>
      </c>
    </row>
    <row r="110" spans="1:10" x14ac:dyDescent="0.25">
      <c r="A110" s="2">
        <f>'Заработная плата'!A40</f>
        <v>0</v>
      </c>
      <c r="B110" s="26">
        <f>'Заработная плата'!B40</f>
        <v>0</v>
      </c>
      <c r="C110" s="26">
        <f>'Заработная плата'!C40</f>
        <v>0</v>
      </c>
      <c r="D110" s="26">
        <f>'Заработная плата'!D40</f>
        <v>0</v>
      </c>
      <c r="E110" s="26">
        <f>'Заработная плата'!E40</f>
        <v>0</v>
      </c>
      <c r="F110" s="26">
        <f>'Заработная плата'!F40</f>
        <v>0</v>
      </c>
      <c r="G110" s="26" t="e">
        <f>AVERAGE('Заработная плата'!G40:J40)</f>
        <v>#DIV/0!</v>
      </c>
      <c r="H110" s="26" t="e">
        <f>AVERAGE('Заработная плата'!K40:N40)</f>
        <v>#DIV/0!</v>
      </c>
      <c r="I110" s="26" t="e">
        <f>AVERAGE('Заработная плата'!O40:R40)</f>
        <v>#DIV/0!</v>
      </c>
      <c r="J110" s="26" t="e">
        <f>AVERAGE('Заработная плата'!S40:V40)</f>
        <v>#DIV/0!</v>
      </c>
    </row>
    <row r="111" spans="1:10" x14ac:dyDescent="0.25">
      <c r="A111" s="2">
        <f>'Заработная плата'!A41</f>
        <v>0</v>
      </c>
      <c r="B111" s="26">
        <f>'Заработная плата'!B41</f>
        <v>0</v>
      </c>
      <c r="C111" s="26">
        <f>'Заработная плата'!C41</f>
        <v>0</v>
      </c>
      <c r="D111" s="26">
        <f>'Заработная плата'!D41</f>
        <v>0</v>
      </c>
      <c r="E111" s="26">
        <f>'Заработная плата'!E41</f>
        <v>0</v>
      </c>
      <c r="F111" s="26">
        <f>'Заработная плата'!F41</f>
        <v>0</v>
      </c>
      <c r="G111" s="26" t="e">
        <f>AVERAGE('Заработная плата'!G41:J41)</f>
        <v>#DIV/0!</v>
      </c>
      <c r="H111" s="26" t="e">
        <f>AVERAGE('Заработная плата'!K41:N41)</f>
        <v>#DIV/0!</v>
      </c>
      <c r="I111" s="26" t="e">
        <f>AVERAGE('Заработная плата'!O41:R41)</f>
        <v>#DIV/0!</v>
      </c>
      <c r="J111" s="26" t="e">
        <f>AVERAGE('Заработная плата'!S41:V41)</f>
        <v>#DIV/0!</v>
      </c>
    </row>
    <row r="112" spans="1:10" x14ac:dyDescent="0.25">
      <c r="A112" s="2" t="str">
        <f>'Заработная плата'!A42</f>
        <v>Итого штатных единиц</v>
      </c>
      <c r="B112" s="26"/>
      <c r="C112" s="26">
        <f>'Заработная плата'!C42</f>
        <v>0</v>
      </c>
      <c r="D112" s="26">
        <f>'Заработная плата'!D42</f>
        <v>0</v>
      </c>
      <c r="E112" s="26">
        <f>'Заработная плата'!E42</f>
        <v>0</v>
      </c>
      <c r="F112" s="26">
        <f>'Заработная плата'!F42</f>
        <v>0</v>
      </c>
      <c r="G112" s="26">
        <f>AVERAGE('Заработная плата'!G42:J42)</f>
        <v>0</v>
      </c>
      <c r="H112" s="26">
        <f>AVERAGE('Заработная плата'!K42:N42)</f>
        <v>0</v>
      </c>
      <c r="I112" s="26">
        <f>AVERAGE('Заработная плата'!O42:R42)</f>
        <v>0</v>
      </c>
      <c r="J112" s="26">
        <f>AVERAGE('Заработная плата'!S42:V42)</f>
        <v>0</v>
      </c>
    </row>
    <row r="113" spans="1:19" x14ac:dyDescent="0.25">
      <c r="A113" s="17" t="str">
        <f>'Заработная плата'!A43</f>
        <v>Всего затраты на оплату труда, тыс. рублей</v>
      </c>
      <c r="B113" s="25"/>
      <c r="C113" s="25">
        <f>'Заработная плата'!C43</f>
        <v>0</v>
      </c>
      <c r="D113" s="25">
        <f>'Заработная плата'!D43</f>
        <v>0</v>
      </c>
      <c r="E113" s="25">
        <f>'Заработная плата'!E43</f>
        <v>0</v>
      </c>
      <c r="F113" s="25">
        <f>'Заработная плата'!F43</f>
        <v>0</v>
      </c>
      <c r="G113" s="25">
        <f>SUM('Заработная плата'!G43:J43)</f>
        <v>0</v>
      </c>
      <c r="H113" s="25">
        <f>SUM('Заработная плата'!K43:N43)</f>
        <v>0</v>
      </c>
      <c r="I113" s="25">
        <f>SUM('Заработная плата'!O43:R43)</f>
        <v>0</v>
      </c>
      <c r="J113" s="25">
        <f>SUM('Заработная плата'!S43:V43)</f>
        <v>0</v>
      </c>
    </row>
    <row r="114" spans="1:19" x14ac:dyDescent="0.25">
      <c r="A114" s="17" t="str">
        <f>'Заработная плата'!A44</f>
        <v>с учетом индексации</v>
      </c>
      <c r="B114" s="25"/>
      <c r="C114" s="25">
        <f>'Заработная плата'!C44</f>
        <v>0</v>
      </c>
      <c r="D114" s="25">
        <f>'Заработная плата'!D44</f>
        <v>0</v>
      </c>
      <c r="E114" s="25">
        <f>'Заработная плата'!E44</f>
        <v>0</v>
      </c>
      <c r="F114" s="25">
        <f>'Заработная плата'!F44</f>
        <v>0</v>
      </c>
      <c r="G114" s="25">
        <f>SUM('Заработная плата'!G44:J44)</f>
        <v>0</v>
      </c>
      <c r="H114" s="25">
        <f>SUM('Заработная плата'!K44:N44)</f>
        <v>0</v>
      </c>
      <c r="I114" s="25">
        <f>SUM('Заработная плата'!O44:R44)</f>
        <v>0</v>
      </c>
      <c r="J114" s="25">
        <f>SUM('Заработная плата'!S44:V44)</f>
        <v>0</v>
      </c>
    </row>
    <row r="115" spans="1:19" x14ac:dyDescent="0.25">
      <c r="A115" s="2"/>
      <c r="B115" s="26"/>
      <c r="C115" s="26"/>
      <c r="D115" s="26"/>
      <c r="E115" s="26"/>
      <c r="F115" s="26"/>
      <c r="G115" s="26"/>
      <c r="H115" s="26"/>
      <c r="I115" s="26"/>
      <c r="J115" s="26"/>
    </row>
    <row r="116" spans="1:19" x14ac:dyDescent="0.25">
      <c r="A116" s="238" t="str">
        <f>'Заработная плата'!A46</f>
        <v>ИТОГО ШТАТНЫХ ЕДИНИЦ</v>
      </c>
      <c r="B116" s="239"/>
      <c r="C116" s="239">
        <f>'Заработная плата'!C46</f>
        <v>0</v>
      </c>
      <c r="D116" s="239">
        <f>'Заработная плата'!D46</f>
        <v>0</v>
      </c>
      <c r="E116" s="239">
        <f>'Заработная плата'!E46</f>
        <v>0</v>
      </c>
      <c r="F116" s="239">
        <f>'Заработная плата'!F46</f>
        <v>0</v>
      </c>
      <c r="G116" s="239">
        <f>AVERAGE('Заработная плата'!G46:J46)</f>
        <v>0</v>
      </c>
      <c r="H116" s="239">
        <f>AVERAGE('Заработная плата'!K46:N46)</f>
        <v>0</v>
      </c>
      <c r="I116" s="239">
        <f>AVERAGE('Заработная плата'!O46:R46)</f>
        <v>0</v>
      </c>
      <c r="J116" s="239">
        <f>AVERAGE('Заработная плата'!S46:V46)</f>
        <v>0</v>
      </c>
    </row>
    <row r="117" spans="1:19" x14ac:dyDescent="0.25">
      <c r="A117" s="238" t="str">
        <f>'Заработная плата'!A47</f>
        <v>Итого затрат в текущих ценах, тыс.рублей</v>
      </c>
      <c r="B117" s="239"/>
      <c r="C117" s="239">
        <f>'Заработная плата'!C47</f>
        <v>0</v>
      </c>
      <c r="D117" s="239">
        <f>'Заработная плата'!D47</f>
        <v>0</v>
      </c>
      <c r="E117" s="239">
        <f>'Заработная плата'!E47</f>
        <v>0</v>
      </c>
      <c r="F117" s="239">
        <f>'Заработная плата'!F47</f>
        <v>0</v>
      </c>
      <c r="G117" s="239">
        <f>SUM('Заработная плата'!G47:J47)</f>
        <v>0</v>
      </c>
      <c r="H117" s="239">
        <f>SUM('Заработная плата'!K47:N47)</f>
        <v>0</v>
      </c>
      <c r="I117" s="239">
        <f>SUM('Заработная плата'!O47:R47)</f>
        <v>0</v>
      </c>
      <c r="J117" s="239">
        <f>SUM('Заработная плата'!S47:V47)</f>
        <v>0</v>
      </c>
    </row>
    <row r="118" spans="1:19" x14ac:dyDescent="0.25">
      <c r="A118" s="238" t="str">
        <f>'Заработная плата'!A48</f>
        <v>Итого затрат с учетом инфляции, тыс.рублей</v>
      </c>
      <c r="B118" s="239"/>
      <c r="C118" s="239">
        <f>'Заработная плата'!C48</f>
        <v>0</v>
      </c>
      <c r="D118" s="239">
        <f>'Заработная плата'!D48</f>
        <v>0</v>
      </c>
      <c r="E118" s="239">
        <f>'Заработная плата'!E48</f>
        <v>0</v>
      </c>
      <c r="F118" s="239">
        <f>'Заработная плата'!F48</f>
        <v>0</v>
      </c>
      <c r="G118" s="239">
        <f>SUM('Заработная плата'!G48:J48)</f>
        <v>0</v>
      </c>
      <c r="H118" s="239">
        <f>SUM('Заработная плата'!K48:N48)</f>
        <v>0</v>
      </c>
      <c r="I118" s="239">
        <f>SUM('Заработная плата'!O48:R48)</f>
        <v>0</v>
      </c>
      <c r="J118" s="239">
        <f>SUM('Заработная плата'!S48:V48)</f>
        <v>0</v>
      </c>
    </row>
    <row r="122" spans="1:19" x14ac:dyDescent="0.25">
      <c r="A122" s="3" t="s">
        <v>261</v>
      </c>
    </row>
    <row r="123" spans="1:19" x14ac:dyDescent="0.25">
      <c r="A123" s="243" t="s">
        <v>10</v>
      </c>
      <c r="B123" s="243"/>
      <c r="C123" s="243" t="str">
        <f t="shared" ref="C123:F123" si="10">C74</f>
        <v>1 кв 25</v>
      </c>
      <c r="D123" s="243" t="str">
        <f t="shared" si="10"/>
        <v>2 кв 25</v>
      </c>
      <c r="E123" s="243" t="str">
        <f t="shared" si="10"/>
        <v>3 кв 25</v>
      </c>
      <c r="F123" s="243" t="str">
        <f t="shared" si="10"/>
        <v>4 кв 25</v>
      </c>
      <c r="G123" s="243">
        <f>G73</f>
        <v>2027</v>
      </c>
      <c r="H123" s="243">
        <f t="shared" ref="H123:J123" si="11">H73</f>
        <v>2028</v>
      </c>
      <c r="I123" s="243">
        <f t="shared" si="11"/>
        <v>2029</v>
      </c>
      <c r="J123" s="243">
        <f t="shared" si="11"/>
        <v>2030</v>
      </c>
      <c r="M123" s="192" t="s">
        <v>260</v>
      </c>
    </row>
    <row r="124" spans="1:19" x14ac:dyDescent="0.25">
      <c r="A124" s="2" t="str">
        <f>CF!A4</f>
        <v>ОПЕРАЦИОННАЯ ДЕЯТЕЛЬНОСТЬ</v>
      </c>
      <c r="B124" s="26"/>
      <c r="C124" s="26"/>
      <c r="D124" s="26"/>
      <c r="E124" s="26"/>
      <c r="F124" s="26"/>
      <c r="G124" s="26"/>
      <c r="H124" s="26"/>
      <c r="I124" s="26"/>
      <c r="J124" s="26"/>
      <c r="M124" s="238" t="s">
        <v>10</v>
      </c>
      <c r="N124" s="343" t="e">
        <f>BS!#REF!</f>
        <v>#REF!</v>
      </c>
      <c r="O124" s="343" t="s">
        <v>333</v>
      </c>
      <c r="P124" s="343" t="s">
        <v>334</v>
      </c>
      <c r="Q124" s="343" t="s">
        <v>335</v>
      </c>
      <c r="R124" s="343" t="s">
        <v>336</v>
      </c>
      <c r="S124" s="343" t="s">
        <v>337</v>
      </c>
    </row>
    <row r="125" spans="1:19" x14ac:dyDescent="0.25">
      <c r="A125" s="2" t="str">
        <f>CF!A5</f>
        <v>EBITDA</v>
      </c>
      <c r="B125" s="26"/>
      <c r="C125" s="26">
        <f>CF!B5</f>
        <v>0</v>
      </c>
      <c r="D125" s="26">
        <f>CF!C5</f>
        <v>0</v>
      </c>
      <c r="E125" s="26">
        <f>CF!D5</f>
        <v>0</v>
      </c>
      <c r="F125" s="26">
        <f>CF!E5</f>
        <v>0</v>
      </c>
      <c r="G125" s="26">
        <f>SUM(CF!F5:I5)</f>
        <v>0</v>
      </c>
      <c r="H125" s="26">
        <f>SUM(CF!J5:M5)</f>
        <v>0</v>
      </c>
      <c r="I125" s="26">
        <f>SUM(CF!N5:Q5)</f>
        <v>0</v>
      </c>
      <c r="J125" s="26">
        <f>SUM(CF!R5:U5)</f>
        <v>0</v>
      </c>
      <c r="M125" s="17" t="str">
        <f>BS!A4</f>
        <v>Актив</v>
      </c>
      <c r="N125" s="25" t="e">
        <f>BS!#REF!</f>
        <v>#REF!</v>
      </c>
      <c r="O125" s="25">
        <f>BS!B4</f>
        <v>0</v>
      </c>
      <c r="P125" s="25">
        <f>BS!F4</f>
        <v>0</v>
      </c>
      <c r="Q125" s="25">
        <f>BS!J4</f>
        <v>0</v>
      </c>
      <c r="R125" s="25">
        <f>BS!N4</f>
        <v>0</v>
      </c>
      <c r="S125" s="25">
        <f>BS!R4</f>
        <v>0</v>
      </c>
    </row>
    <row r="126" spans="1:19" x14ac:dyDescent="0.25">
      <c r="A126" s="2" t="str">
        <f>CF!A6</f>
        <v>Налог на прибыль</v>
      </c>
      <c r="B126" s="26"/>
      <c r="C126" s="26">
        <f>CF!B6</f>
        <v>0</v>
      </c>
      <c r="D126" s="26">
        <f>CF!C6</f>
        <v>0</v>
      </c>
      <c r="E126" s="26">
        <f>CF!D6</f>
        <v>0</v>
      </c>
      <c r="F126" s="26">
        <f>CF!E6</f>
        <v>0</v>
      </c>
      <c r="G126" s="26">
        <f>SUM(CF!F6:I6)</f>
        <v>0</v>
      </c>
      <c r="H126" s="26">
        <f>SUM(CF!J6:M6)</f>
        <v>0</v>
      </c>
      <c r="I126" s="26">
        <f>SUM(CF!N6:Q6)</f>
        <v>0</v>
      </c>
      <c r="J126" s="26">
        <f>SUM(CF!R6:U6)</f>
        <v>0</v>
      </c>
      <c r="M126" s="2"/>
      <c r="N126" s="25" t="e">
        <f>BS!#REF!</f>
        <v>#REF!</v>
      </c>
      <c r="O126" s="25">
        <f>BS!B5</f>
        <v>0</v>
      </c>
      <c r="P126" s="25">
        <f>BS!F5</f>
        <v>0</v>
      </c>
      <c r="Q126" s="25">
        <f>BS!J5</f>
        <v>0</v>
      </c>
      <c r="R126" s="25">
        <f>BS!N5</f>
        <v>0</v>
      </c>
      <c r="S126" s="25">
        <f>BS!R5</f>
        <v>0</v>
      </c>
    </row>
    <row r="127" spans="1:19" x14ac:dyDescent="0.25">
      <c r="A127" s="2" t="str">
        <f>CF!A7</f>
        <v>Изменение СОК</v>
      </c>
      <c r="B127" s="26"/>
      <c r="C127" s="26">
        <f>CF!B7</f>
        <v>0</v>
      </c>
      <c r="D127" s="26">
        <f>CF!C7</f>
        <v>0</v>
      </c>
      <c r="E127" s="26">
        <f>CF!D7</f>
        <v>0</v>
      </c>
      <c r="F127" s="26">
        <f>CF!E7</f>
        <v>0</v>
      </c>
      <c r="G127" s="26">
        <f>SUM(CF!F7:I7)</f>
        <v>0</v>
      </c>
      <c r="H127" s="26">
        <f>SUM(CF!J7:M7)</f>
        <v>0</v>
      </c>
      <c r="I127" s="26">
        <f>SUM(CF!N7:Q7)</f>
        <v>0</v>
      </c>
      <c r="J127" s="26">
        <f>SUM(CF!R7:U7)</f>
        <v>0</v>
      </c>
      <c r="M127" s="17" t="str">
        <f>BS!A6</f>
        <v>Внеоборотные активы</v>
      </c>
      <c r="N127" s="25" t="e">
        <f>BS!#REF!</f>
        <v>#REF!</v>
      </c>
      <c r="O127" s="25">
        <f>BS!B6</f>
        <v>0</v>
      </c>
      <c r="P127" s="25">
        <f>BS!F6</f>
        <v>0</v>
      </c>
      <c r="Q127" s="25">
        <f>BS!J6</f>
        <v>0</v>
      </c>
      <c r="R127" s="25">
        <f>BS!N6</f>
        <v>0</v>
      </c>
      <c r="S127" s="25">
        <f>BS!R6</f>
        <v>0</v>
      </c>
    </row>
    <row r="128" spans="1:19" x14ac:dyDescent="0.25">
      <c r="A128" s="2" t="str">
        <f>CF!A8</f>
        <v>Полученный НДС от контрагентов</v>
      </c>
      <c r="B128" s="26"/>
      <c r="C128" s="26">
        <f>CF!B8</f>
        <v>0</v>
      </c>
      <c r="D128" s="26">
        <f>CF!C8</f>
        <v>0</v>
      </c>
      <c r="E128" s="26">
        <f>CF!D8</f>
        <v>0</v>
      </c>
      <c r="F128" s="26">
        <f>CF!E8</f>
        <v>0</v>
      </c>
      <c r="G128" s="26">
        <f>SUM(CF!F8:I8)</f>
        <v>0</v>
      </c>
      <c r="H128" s="26">
        <f>SUM(CF!J8:M8)</f>
        <v>0</v>
      </c>
      <c r="I128" s="26">
        <f>SUM(CF!N8:Q8)</f>
        <v>0</v>
      </c>
      <c r="J128" s="26">
        <f>SUM(CF!R8:U8)</f>
        <v>0</v>
      </c>
      <c r="M128" s="2" t="str">
        <f>BS!A7</f>
        <v>Основные средства</v>
      </c>
      <c r="N128" s="25" t="e">
        <f>BS!#REF!</f>
        <v>#REF!</v>
      </c>
      <c r="O128" s="25">
        <f>BS!B7</f>
        <v>0</v>
      </c>
      <c r="P128" s="25">
        <f>BS!F7</f>
        <v>0</v>
      </c>
      <c r="Q128" s="25">
        <f>BS!J7</f>
        <v>0</v>
      </c>
      <c r="R128" s="25">
        <f>BS!N7</f>
        <v>0</v>
      </c>
      <c r="S128" s="25">
        <f>BS!R7</f>
        <v>0</v>
      </c>
    </row>
    <row r="129" spans="1:19" x14ac:dyDescent="0.25">
      <c r="A129" s="2" t="str">
        <f>CF!A9</f>
        <v>Уплаченный НДС контрагентам</v>
      </c>
      <c r="B129" s="26"/>
      <c r="C129" s="26">
        <f>CF!B9</f>
        <v>0</v>
      </c>
      <c r="D129" s="26">
        <f>CF!C9</f>
        <v>0</v>
      </c>
      <c r="E129" s="26">
        <f>CF!D9</f>
        <v>0</v>
      </c>
      <c r="F129" s="26">
        <f>CF!E9</f>
        <v>0</v>
      </c>
      <c r="G129" s="26">
        <f>SUM(CF!F9:I9)</f>
        <v>0</v>
      </c>
      <c r="H129" s="26">
        <f>SUM(CF!J9:M9)</f>
        <v>0</v>
      </c>
      <c r="I129" s="26">
        <f>SUM(CF!N9:Q9)</f>
        <v>0</v>
      </c>
      <c r="J129" s="26">
        <f>SUM(CF!R9:U9)</f>
        <v>0</v>
      </c>
      <c r="M129" s="2" t="str">
        <f>BS!A8</f>
        <v>Прочие внеоборотные активы</v>
      </c>
      <c r="N129" s="25" t="e">
        <f>BS!#REF!</f>
        <v>#REF!</v>
      </c>
      <c r="O129" s="25">
        <f>BS!B8</f>
        <v>0</v>
      </c>
      <c r="P129" s="25">
        <f>BS!F8</f>
        <v>0</v>
      </c>
      <c r="Q129" s="25">
        <f>BS!J8</f>
        <v>0</v>
      </c>
      <c r="R129" s="25">
        <f>BS!N8</f>
        <v>0</v>
      </c>
      <c r="S129" s="25">
        <f>BS!R8</f>
        <v>0</v>
      </c>
    </row>
    <row r="130" spans="1:19" x14ac:dyDescent="0.25">
      <c r="A130" s="2" t="str">
        <f>CF!A10</f>
        <v>Уплаченный НДС в бюджет</v>
      </c>
      <c r="B130" s="26"/>
      <c r="C130" s="26">
        <f>CF!B10</f>
        <v>0</v>
      </c>
      <c r="D130" s="26">
        <f>CF!C10</f>
        <v>0</v>
      </c>
      <c r="E130" s="26">
        <f>CF!D10</f>
        <v>0</v>
      </c>
      <c r="F130" s="26">
        <f>CF!E10</f>
        <v>0</v>
      </c>
      <c r="G130" s="26">
        <f>SUM(CF!F10:I10)</f>
        <v>0</v>
      </c>
      <c r="H130" s="26">
        <f>SUM(CF!J10:M10)</f>
        <v>0</v>
      </c>
      <c r="I130" s="26">
        <f>SUM(CF!N10:Q10)</f>
        <v>0</v>
      </c>
      <c r="J130" s="26">
        <f>SUM(CF!R10:U10)</f>
        <v>0</v>
      </c>
      <c r="M130" s="2"/>
      <c r="N130" s="25" t="e">
        <f>BS!#REF!</f>
        <v>#REF!</v>
      </c>
      <c r="O130" s="25">
        <f>BS!B9</f>
        <v>0</v>
      </c>
      <c r="P130" s="25">
        <f>BS!F9</f>
        <v>0</v>
      </c>
      <c r="Q130" s="25">
        <f>BS!J9</f>
        <v>0</v>
      </c>
      <c r="R130" s="25">
        <f>BS!N9</f>
        <v>0</v>
      </c>
      <c r="S130" s="25">
        <f>BS!R9</f>
        <v>0</v>
      </c>
    </row>
    <row r="131" spans="1:19" x14ac:dyDescent="0.25">
      <c r="A131" s="17" t="str">
        <f>CF!A11</f>
        <v>ДП от операционной деятельности</v>
      </c>
      <c r="B131" s="25"/>
      <c r="C131" s="25">
        <f>CF!B11</f>
        <v>0</v>
      </c>
      <c r="D131" s="25">
        <f>CF!C11</f>
        <v>0</v>
      </c>
      <c r="E131" s="25">
        <f>CF!D11</f>
        <v>0</v>
      </c>
      <c r="F131" s="25">
        <f>CF!E11</f>
        <v>0</v>
      </c>
      <c r="G131" s="25">
        <f>SUM(CF!F11:I11)</f>
        <v>0</v>
      </c>
      <c r="H131" s="25">
        <f>SUM(CF!J11:M11)</f>
        <v>0</v>
      </c>
      <c r="I131" s="25">
        <f>SUM(CF!N11:Q11)</f>
        <v>0</v>
      </c>
      <c r="J131" s="25">
        <f>SUM(CF!R11:U11)</f>
        <v>0</v>
      </c>
      <c r="M131" s="17" t="str">
        <f>BS!A10</f>
        <v>Оборотные активы</v>
      </c>
      <c r="N131" s="25" t="e">
        <f>BS!#REF!</f>
        <v>#REF!</v>
      </c>
      <c r="O131" s="25">
        <f>BS!B10</f>
        <v>0</v>
      </c>
      <c r="P131" s="25">
        <f>BS!F10</f>
        <v>0</v>
      </c>
      <c r="Q131" s="25">
        <f>BS!J10</f>
        <v>0</v>
      </c>
      <c r="R131" s="25">
        <f>BS!N10</f>
        <v>0</v>
      </c>
      <c r="S131" s="25">
        <f>BS!R10</f>
        <v>0</v>
      </c>
    </row>
    <row r="132" spans="1:19" x14ac:dyDescent="0.25">
      <c r="A132" s="2"/>
      <c r="B132" s="26"/>
      <c r="C132" s="26"/>
      <c r="D132" s="26"/>
      <c r="E132" s="26"/>
      <c r="F132" s="26"/>
      <c r="G132" s="26"/>
      <c r="H132" s="26"/>
      <c r="I132" s="26"/>
      <c r="J132" s="26"/>
      <c r="M132" s="2" t="str">
        <f>BS!A11</f>
        <v>Запасы</v>
      </c>
      <c r="N132" s="25" t="e">
        <f>BS!#REF!</f>
        <v>#REF!</v>
      </c>
      <c r="O132" s="25">
        <f>BS!B11</f>
        <v>0</v>
      </c>
      <c r="P132" s="25">
        <f>BS!F11</f>
        <v>0</v>
      </c>
      <c r="Q132" s="25">
        <f>BS!J11</f>
        <v>0</v>
      </c>
      <c r="R132" s="25">
        <f>BS!N11</f>
        <v>0</v>
      </c>
      <c r="S132" s="25">
        <f>BS!R11</f>
        <v>0</v>
      </c>
    </row>
    <row r="133" spans="1:19" x14ac:dyDescent="0.25">
      <c r="A133" s="2" t="str">
        <f>CF!A13</f>
        <v>ИНВЕСТИЦИОННАЯ ДЕЯТЕЛЬНОСТЬ</v>
      </c>
      <c r="B133" s="26"/>
      <c r="C133" s="26">
        <f>CF!B13</f>
        <v>0</v>
      </c>
      <c r="D133" s="26">
        <f>CF!C13</f>
        <v>0</v>
      </c>
      <c r="E133" s="26">
        <f>CF!D13</f>
        <v>0</v>
      </c>
      <c r="F133" s="26">
        <f>CF!E13</f>
        <v>0</v>
      </c>
      <c r="G133" s="26">
        <f>SUM(CF!F13:I13)</f>
        <v>0</v>
      </c>
      <c r="H133" s="26">
        <f>SUM(CF!J13:M13)</f>
        <v>0</v>
      </c>
      <c r="I133" s="26">
        <f>SUM(CF!N13:Q13)</f>
        <v>0</v>
      </c>
      <c r="J133" s="26">
        <f>SUM(CF!R13:U13)</f>
        <v>0</v>
      </c>
      <c r="M133" s="2" t="str">
        <f>BS!A12</f>
        <v>НДС по приобретенным ценностям</v>
      </c>
      <c r="N133" s="25" t="e">
        <f>BS!#REF!</f>
        <v>#REF!</v>
      </c>
      <c r="O133" s="25">
        <f>BS!B12</f>
        <v>0</v>
      </c>
      <c r="P133" s="25">
        <f>BS!F12</f>
        <v>0</v>
      </c>
      <c r="Q133" s="25">
        <f>BS!J12</f>
        <v>0</v>
      </c>
      <c r="R133" s="25">
        <f>BS!N12</f>
        <v>0</v>
      </c>
      <c r="S133" s="25">
        <f>BS!R12</f>
        <v>0</v>
      </c>
    </row>
    <row r="134" spans="1:19" x14ac:dyDescent="0.25">
      <c r="A134" s="2" t="str">
        <f>CF!A14</f>
        <v>Капитальные вложения</v>
      </c>
      <c r="B134" s="26"/>
      <c r="C134" s="26">
        <f>CF!B14</f>
        <v>0</v>
      </c>
      <c r="D134" s="26">
        <f>CF!C14</f>
        <v>0</v>
      </c>
      <c r="E134" s="26">
        <f>CF!D14</f>
        <v>0</v>
      </c>
      <c r="F134" s="26">
        <f>CF!E14</f>
        <v>0</v>
      </c>
      <c r="G134" s="26">
        <f>SUM(CF!F14:I14)</f>
        <v>0</v>
      </c>
      <c r="H134" s="26">
        <f>SUM(CF!J14:M14)</f>
        <v>0</v>
      </c>
      <c r="I134" s="26">
        <f>SUM(CF!N14:Q14)</f>
        <v>0</v>
      </c>
      <c r="J134" s="26">
        <f>SUM(CF!R14:U14)</f>
        <v>0</v>
      </c>
      <c r="M134" s="2" t="str">
        <f>BS!A13</f>
        <v>Дебиторская задолженность</v>
      </c>
      <c r="N134" s="25" t="e">
        <f>BS!#REF!</f>
        <v>#REF!</v>
      </c>
      <c r="O134" s="25">
        <f>BS!B13</f>
        <v>0</v>
      </c>
      <c r="P134" s="25">
        <f>BS!F13</f>
        <v>0</v>
      </c>
      <c r="Q134" s="25">
        <f>BS!J13</f>
        <v>0</v>
      </c>
      <c r="R134" s="25">
        <f>BS!N13</f>
        <v>0</v>
      </c>
      <c r="S134" s="25">
        <f>BS!R13</f>
        <v>0</v>
      </c>
    </row>
    <row r="135" spans="1:19" x14ac:dyDescent="0.25">
      <c r="A135" s="2" t="str">
        <f>CF!A15</f>
        <v>Сальдо операций с прочими внеоб.активами</v>
      </c>
      <c r="B135" s="26"/>
      <c r="C135" s="26">
        <f>CF!B15</f>
        <v>0</v>
      </c>
      <c r="D135" s="26">
        <f>CF!C15</f>
        <v>0</v>
      </c>
      <c r="E135" s="26">
        <f>CF!D15</f>
        <v>0</v>
      </c>
      <c r="F135" s="26">
        <f>CF!E15</f>
        <v>0</v>
      </c>
      <c r="G135" s="26">
        <f>SUM(CF!F15:I15)</f>
        <v>0</v>
      </c>
      <c r="H135" s="26">
        <f>SUM(CF!J15:M15)</f>
        <v>0</v>
      </c>
      <c r="I135" s="26">
        <f>SUM(CF!N15:Q15)</f>
        <v>0</v>
      </c>
      <c r="J135" s="26">
        <f>SUM(CF!R15:U15)</f>
        <v>0</v>
      </c>
      <c r="M135" s="2" t="str">
        <f>BS!A14</f>
        <v>Финансовые вложения</v>
      </c>
      <c r="N135" s="25" t="e">
        <f>BS!#REF!</f>
        <v>#REF!</v>
      </c>
      <c r="O135" s="25">
        <f>BS!B14</f>
        <v>0</v>
      </c>
      <c r="P135" s="25">
        <f>BS!F14</f>
        <v>0</v>
      </c>
      <c r="Q135" s="25">
        <f>BS!J14</f>
        <v>0</v>
      </c>
      <c r="R135" s="25">
        <f>BS!N14</f>
        <v>0</v>
      </c>
      <c r="S135" s="25">
        <f>BS!R14</f>
        <v>0</v>
      </c>
    </row>
    <row r="136" spans="1:19" x14ac:dyDescent="0.25">
      <c r="A136" s="2" t="s">
        <v>83</v>
      </c>
      <c r="B136" s="26"/>
      <c r="C136" s="26">
        <f>CF!B16</f>
        <v>0</v>
      </c>
      <c r="D136" s="26">
        <f>CF!C16</f>
        <v>0</v>
      </c>
      <c r="E136" s="26">
        <f>CF!D16</f>
        <v>0</v>
      </c>
      <c r="F136" s="26">
        <f>CF!E16</f>
        <v>0</v>
      </c>
      <c r="G136" s="26">
        <f>SUM(CF!F16:I16)</f>
        <v>0</v>
      </c>
      <c r="H136" s="26">
        <f>SUM(CF!J16:M16)</f>
        <v>0</v>
      </c>
      <c r="I136" s="26">
        <f>SUM(CF!N16:Q16)</f>
        <v>0</v>
      </c>
      <c r="J136" s="26">
        <f>SUM(CF!R16:U16)</f>
        <v>0</v>
      </c>
      <c r="M136" s="2" t="str">
        <f>BS!A15</f>
        <v>Денежные средства</v>
      </c>
      <c r="N136" s="25" t="e">
        <f>BS!#REF!</f>
        <v>#REF!</v>
      </c>
      <c r="O136" s="25">
        <f>BS!B15</f>
        <v>0</v>
      </c>
      <c r="P136" s="25">
        <f>BS!F15</f>
        <v>0</v>
      </c>
      <c r="Q136" s="25">
        <f>BS!J15</f>
        <v>0</v>
      </c>
      <c r="R136" s="25">
        <f>BS!N15</f>
        <v>0</v>
      </c>
      <c r="S136" s="25">
        <f>BS!R15</f>
        <v>0</v>
      </c>
    </row>
    <row r="137" spans="1:19" x14ac:dyDescent="0.25">
      <c r="A137" s="2"/>
      <c r="B137" s="26"/>
      <c r="C137" s="26"/>
      <c r="D137" s="26"/>
      <c r="E137" s="26"/>
      <c r="F137" s="26"/>
      <c r="G137" s="26"/>
      <c r="H137" s="26"/>
      <c r="I137" s="26"/>
      <c r="J137" s="26"/>
      <c r="M137" s="2" t="str">
        <f>BS!A16</f>
        <v>Прочие оборотные активы</v>
      </c>
      <c r="N137" s="25" t="e">
        <f>BS!#REF!</f>
        <v>#REF!</v>
      </c>
      <c r="O137" s="25">
        <f>BS!B16</f>
        <v>0</v>
      </c>
      <c r="P137" s="25">
        <f>BS!F16</f>
        <v>0</v>
      </c>
      <c r="Q137" s="25">
        <f>BS!J16</f>
        <v>0</v>
      </c>
      <c r="R137" s="25">
        <f>BS!N16</f>
        <v>0</v>
      </c>
      <c r="S137" s="25">
        <f>BS!R16</f>
        <v>0</v>
      </c>
    </row>
    <row r="138" spans="1:19" x14ac:dyDescent="0.25">
      <c r="A138" s="17" t="str">
        <f>CF!A18</f>
        <v>FCF до привлечения / погашения кредита</v>
      </c>
      <c r="B138" s="25"/>
      <c r="C138" s="25">
        <f>CF!B18</f>
        <v>0</v>
      </c>
      <c r="D138" s="25">
        <f>CF!C18</f>
        <v>0</v>
      </c>
      <c r="E138" s="25">
        <f>CF!D18</f>
        <v>0</v>
      </c>
      <c r="F138" s="25">
        <f>CF!E18</f>
        <v>0</v>
      </c>
      <c r="G138" s="25">
        <f>SUM(CF!F18:I18)</f>
        <v>0</v>
      </c>
      <c r="H138" s="25">
        <f>SUM(CF!J18:M18)</f>
        <v>0</v>
      </c>
      <c r="I138" s="25">
        <f>SUM(CF!N18:Q18)</f>
        <v>0</v>
      </c>
      <c r="J138" s="25">
        <f>SUM(CF!R18:U18)</f>
        <v>0</v>
      </c>
      <c r="M138" s="2"/>
      <c r="N138" s="25" t="e">
        <f>BS!#REF!</f>
        <v>#REF!</v>
      </c>
      <c r="O138" s="25">
        <f>BS!B17</f>
        <v>0</v>
      </c>
      <c r="P138" s="25">
        <f>BS!F17</f>
        <v>0</v>
      </c>
      <c r="Q138" s="25">
        <f>BS!J17</f>
        <v>0</v>
      </c>
      <c r="R138" s="25">
        <f>BS!N17</f>
        <v>0</v>
      </c>
      <c r="S138" s="25">
        <f>BS!R17</f>
        <v>0</v>
      </c>
    </row>
    <row r="139" spans="1:19" x14ac:dyDescent="0.25">
      <c r="A139" s="2"/>
      <c r="B139" s="26"/>
      <c r="C139" s="26"/>
      <c r="D139" s="26"/>
      <c r="E139" s="26"/>
      <c r="F139" s="26"/>
      <c r="G139" s="26"/>
      <c r="H139" s="26"/>
      <c r="I139" s="26"/>
      <c r="J139" s="26"/>
      <c r="M139" s="17" t="str">
        <f>BS!A18</f>
        <v>Пассив</v>
      </c>
      <c r="N139" s="25" t="e">
        <f>BS!#REF!</f>
        <v>#REF!</v>
      </c>
      <c r="O139" s="25">
        <f>BS!B18</f>
        <v>0</v>
      </c>
      <c r="P139" s="25">
        <f>BS!F18</f>
        <v>0</v>
      </c>
      <c r="Q139" s="25">
        <f>BS!J18</f>
        <v>0</v>
      </c>
      <c r="R139" s="25">
        <f>BS!N18</f>
        <v>0</v>
      </c>
      <c r="S139" s="25">
        <f>BS!R18</f>
        <v>0</v>
      </c>
    </row>
    <row r="140" spans="1:19" x14ac:dyDescent="0.25">
      <c r="A140" s="2" t="str">
        <f>CF!A20</f>
        <v>ФИНАНСОВАЯ ДЕЯТЕЛЬНОСТЬ</v>
      </c>
      <c r="B140" s="26"/>
      <c r="C140" s="26">
        <f>CF!B20</f>
        <v>0</v>
      </c>
      <c r="D140" s="26">
        <f>CF!C20</f>
        <v>0</v>
      </c>
      <c r="E140" s="26">
        <f>CF!D20</f>
        <v>0</v>
      </c>
      <c r="F140" s="26">
        <f>CF!E20</f>
        <v>0</v>
      </c>
      <c r="G140" s="26">
        <f>SUM(CF!F20:I20)</f>
        <v>0</v>
      </c>
      <c r="H140" s="26">
        <f>SUM(CF!J20:M20)</f>
        <v>0</v>
      </c>
      <c r="I140" s="26">
        <f>SUM(CF!N20:Q20)</f>
        <v>0</v>
      </c>
      <c r="J140" s="26">
        <f>SUM(CF!R20:U20)</f>
        <v>0</v>
      </c>
      <c r="M140" s="2"/>
      <c r="N140" s="25" t="e">
        <f>BS!#REF!</f>
        <v>#REF!</v>
      </c>
      <c r="O140" s="25">
        <f>BS!B19</f>
        <v>0</v>
      </c>
      <c r="P140" s="25">
        <f>BS!F19</f>
        <v>0</v>
      </c>
      <c r="Q140" s="25">
        <f>BS!J19</f>
        <v>0</v>
      </c>
      <c r="R140" s="25">
        <f>BS!N19</f>
        <v>0</v>
      </c>
      <c r="S140" s="25">
        <f>BS!R19</f>
        <v>0</v>
      </c>
    </row>
    <row r="141" spans="1:19" x14ac:dyDescent="0.25">
      <c r="A141" s="2" t="str">
        <f>CF!A21</f>
        <v>Привлечение кредитов и займов</v>
      </c>
      <c r="B141" s="26"/>
      <c r="C141" s="26">
        <f>CF!B21</f>
        <v>0</v>
      </c>
      <c r="D141" s="26">
        <f>CF!C21</f>
        <v>0</v>
      </c>
      <c r="E141" s="26">
        <f>CF!D21</f>
        <v>0</v>
      </c>
      <c r="F141" s="26">
        <f>CF!E21</f>
        <v>0</v>
      </c>
      <c r="G141" s="26">
        <f>SUM(CF!F21:I21)</f>
        <v>0</v>
      </c>
      <c r="H141" s="26">
        <f>SUM(CF!J21:M21)</f>
        <v>0</v>
      </c>
      <c r="I141" s="26">
        <f>SUM(CF!N21:Q21)</f>
        <v>0</v>
      </c>
      <c r="J141" s="26">
        <f>SUM(CF!R21:U21)</f>
        <v>0</v>
      </c>
      <c r="M141" s="17" t="str">
        <f>BS!A20</f>
        <v>Собственный капитал</v>
      </c>
      <c r="N141" s="25" t="e">
        <f>BS!#REF!</f>
        <v>#REF!</v>
      </c>
      <c r="O141" s="25">
        <f>BS!B20</f>
        <v>0</v>
      </c>
      <c r="P141" s="25">
        <f>BS!F20</f>
        <v>0</v>
      </c>
      <c r="Q141" s="25">
        <f>BS!J20</f>
        <v>0</v>
      </c>
      <c r="R141" s="25">
        <f>BS!N20</f>
        <v>0</v>
      </c>
      <c r="S141" s="25">
        <f>BS!R20</f>
        <v>0</v>
      </c>
    </row>
    <row r="142" spans="1:19" x14ac:dyDescent="0.25">
      <c r="A142" s="2" t="str">
        <f>CF!A22</f>
        <v>в т.ч. займ ФРП</v>
      </c>
      <c r="B142" s="26"/>
      <c r="C142" s="26">
        <f>CF!B22</f>
        <v>0</v>
      </c>
      <c r="D142" s="26">
        <f>CF!C22</f>
        <v>0</v>
      </c>
      <c r="E142" s="26">
        <f>CF!D22</f>
        <v>0</v>
      </c>
      <c r="F142" s="26">
        <f>CF!E22</f>
        <v>0</v>
      </c>
      <c r="G142" s="26">
        <f>SUM(CF!F22:I22)</f>
        <v>0</v>
      </c>
      <c r="H142" s="26">
        <f>SUM(CF!J22:M22)</f>
        <v>0</v>
      </c>
      <c r="I142" s="26">
        <f>SUM(CF!N22:Q22)</f>
        <v>0</v>
      </c>
      <c r="J142" s="26">
        <f>SUM(CF!R22:U22)</f>
        <v>0</v>
      </c>
      <c r="M142" s="2" t="str">
        <f>BS!A21</f>
        <v>Уставный капитал</v>
      </c>
      <c r="N142" s="25" t="e">
        <f>BS!#REF!</f>
        <v>#REF!</v>
      </c>
      <c r="O142" s="25">
        <f>BS!B21</f>
        <v>0</v>
      </c>
      <c r="P142" s="25">
        <f>BS!F21</f>
        <v>0</v>
      </c>
      <c r="Q142" s="25">
        <f>BS!J21</f>
        <v>0</v>
      </c>
      <c r="R142" s="25">
        <f>BS!N21</f>
        <v>0</v>
      </c>
      <c r="S142" s="25">
        <f>BS!R21</f>
        <v>0</v>
      </c>
    </row>
    <row r="143" spans="1:19" x14ac:dyDescent="0.25">
      <c r="A143" s="2"/>
      <c r="B143" s="26"/>
      <c r="C143" s="26"/>
      <c r="D143" s="26"/>
      <c r="E143" s="26"/>
      <c r="F143" s="26"/>
      <c r="G143" s="26"/>
      <c r="H143" s="26"/>
      <c r="I143" s="26"/>
      <c r="J143" s="26"/>
      <c r="M143" s="2" t="str">
        <f>BS!A22</f>
        <v>Нераспределенная прибыль/убыток</v>
      </c>
      <c r="N143" s="25" t="e">
        <f>BS!#REF!</f>
        <v>#REF!</v>
      </c>
      <c r="O143" s="25">
        <f>BS!B22</f>
        <v>0</v>
      </c>
      <c r="P143" s="25">
        <f>BS!F22</f>
        <v>0</v>
      </c>
      <c r="Q143" s="25">
        <f>BS!J22</f>
        <v>0</v>
      </c>
      <c r="R143" s="25">
        <f>BS!N22</f>
        <v>0</v>
      </c>
      <c r="S143" s="25">
        <f>BS!R22</f>
        <v>0</v>
      </c>
    </row>
    <row r="144" spans="1:19" x14ac:dyDescent="0.25">
      <c r="A144" s="2" t="str">
        <f>CF!A24</f>
        <v>Погашение процентов/комиссии</v>
      </c>
      <c r="B144" s="26"/>
      <c r="C144" s="26">
        <f>CF!B24</f>
        <v>0</v>
      </c>
      <c r="D144" s="26">
        <f>CF!C24</f>
        <v>0</v>
      </c>
      <c r="E144" s="26">
        <f>CF!D24</f>
        <v>0</v>
      </c>
      <c r="F144" s="26">
        <f>CF!E24</f>
        <v>0</v>
      </c>
      <c r="G144" s="26">
        <f>SUM(CF!F24:I24)</f>
        <v>0</v>
      </c>
      <c r="H144" s="26">
        <f>SUM(CF!J24:M24)</f>
        <v>0</v>
      </c>
      <c r="I144" s="26">
        <f>SUM(CF!N24:Q24)</f>
        <v>0</v>
      </c>
      <c r="J144" s="26">
        <f>SUM(CF!R24:U24)</f>
        <v>0</v>
      </c>
      <c r="M144" s="2"/>
      <c r="N144" s="25" t="e">
        <f>BS!#REF!</f>
        <v>#REF!</v>
      </c>
      <c r="O144" s="25">
        <f>BS!B23</f>
        <v>0</v>
      </c>
      <c r="P144" s="25">
        <f>BS!F23</f>
        <v>0</v>
      </c>
      <c r="Q144" s="25">
        <f>BS!J23</f>
        <v>0</v>
      </c>
      <c r="R144" s="25">
        <f>BS!N23</f>
        <v>0</v>
      </c>
      <c r="S144" s="25">
        <f>BS!R23</f>
        <v>0</v>
      </c>
    </row>
    <row r="145" spans="1:19" x14ac:dyDescent="0.25">
      <c r="A145" s="2" t="str">
        <f>CF!A25</f>
        <v>в т.ч. займ ФРП</v>
      </c>
      <c r="B145" s="26"/>
      <c r="C145" s="26">
        <f>CF!B25</f>
        <v>0</v>
      </c>
      <c r="D145" s="26">
        <f>CF!C25</f>
        <v>0</v>
      </c>
      <c r="E145" s="26">
        <f>CF!D25</f>
        <v>0</v>
      </c>
      <c r="F145" s="26">
        <f>CF!E25</f>
        <v>0</v>
      </c>
      <c r="G145" s="26">
        <f>SUM(CF!F25:I25)</f>
        <v>0</v>
      </c>
      <c r="H145" s="26">
        <f>SUM(CF!J25:M25)</f>
        <v>0</v>
      </c>
      <c r="I145" s="26">
        <f>SUM(CF!N25:Q25)</f>
        <v>0</v>
      </c>
      <c r="J145" s="26">
        <f>SUM(CF!R25:U25)</f>
        <v>0</v>
      </c>
      <c r="M145" s="17" t="str">
        <f>BS!A24</f>
        <v>Обязательства</v>
      </c>
      <c r="N145" s="25" t="e">
        <f>BS!#REF!</f>
        <v>#REF!</v>
      </c>
      <c r="O145" s="25">
        <f>BS!B24</f>
        <v>0</v>
      </c>
      <c r="P145" s="25">
        <f>BS!F24</f>
        <v>0</v>
      </c>
      <c r="Q145" s="25">
        <f>BS!J24</f>
        <v>0</v>
      </c>
      <c r="R145" s="25">
        <f>BS!N24</f>
        <v>0</v>
      </c>
      <c r="S145" s="25">
        <f>BS!R24</f>
        <v>0</v>
      </c>
    </row>
    <row r="146" spans="1:19" x14ac:dyDescent="0.25">
      <c r="A146" s="2"/>
      <c r="B146" s="26"/>
      <c r="C146" s="26"/>
      <c r="D146" s="26"/>
      <c r="E146" s="26"/>
      <c r="F146" s="26"/>
      <c r="G146" s="26"/>
      <c r="H146" s="26"/>
      <c r="I146" s="26"/>
      <c r="J146" s="26"/>
      <c r="M146" s="2" t="str">
        <f>BS!A25</f>
        <v>Займы и кредиты</v>
      </c>
      <c r="N146" s="25" t="e">
        <f>BS!#REF!</f>
        <v>#REF!</v>
      </c>
      <c r="O146" s="25">
        <f>BS!B25</f>
        <v>0</v>
      </c>
      <c r="P146" s="25">
        <f>BS!F25</f>
        <v>0</v>
      </c>
      <c r="Q146" s="25">
        <f>BS!J25</f>
        <v>0</v>
      </c>
      <c r="R146" s="25">
        <f>BS!N25</f>
        <v>0</v>
      </c>
      <c r="S146" s="25">
        <f>BS!R25</f>
        <v>0</v>
      </c>
    </row>
    <row r="147" spans="1:19" x14ac:dyDescent="0.25">
      <c r="A147" s="2" t="str">
        <f>CF!A27</f>
        <v>Погашение основной суммы долга</v>
      </c>
      <c r="B147" s="26"/>
      <c r="C147" s="26">
        <f>CF!B27</f>
        <v>0</v>
      </c>
      <c r="D147" s="26">
        <f>CF!C27</f>
        <v>0</v>
      </c>
      <c r="E147" s="26">
        <f>CF!D27</f>
        <v>0</v>
      </c>
      <c r="F147" s="26">
        <f>CF!E27</f>
        <v>0</v>
      </c>
      <c r="G147" s="26">
        <f>SUM(CF!F27:I27)</f>
        <v>0</v>
      </c>
      <c r="H147" s="26">
        <f>SUM(CF!J27:M27)</f>
        <v>0</v>
      </c>
      <c r="I147" s="26">
        <f>SUM(CF!N27:Q27)</f>
        <v>0</v>
      </c>
      <c r="J147" s="26">
        <f>SUM(CF!R27:U27)</f>
        <v>0</v>
      </c>
      <c r="M147" s="2" t="str">
        <f>BS!A26</f>
        <v>Кредиторская задолженность</v>
      </c>
      <c r="N147" s="25" t="e">
        <f>BS!#REF!</f>
        <v>#REF!</v>
      </c>
      <c r="O147" s="25">
        <f>BS!B26</f>
        <v>0</v>
      </c>
      <c r="P147" s="25">
        <f>BS!F26</f>
        <v>0</v>
      </c>
      <c r="Q147" s="25">
        <f>BS!J26</f>
        <v>0</v>
      </c>
      <c r="R147" s="25">
        <f>BS!N26</f>
        <v>0</v>
      </c>
      <c r="S147" s="25">
        <f>BS!R26</f>
        <v>0</v>
      </c>
    </row>
    <row r="148" spans="1:19" x14ac:dyDescent="0.25">
      <c r="A148" s="2" t="str">
        <f>CF!A28</f>
        <v>в т.ч. займ ФРП</v>
      </c>
      <c r="B148" s="26"/>
      <c r="C148" s="26">
        <f>CF!B28</f>
        <v>0</v>
      </c>
      <c r="D148" s="26">
        <f>CF!C28</f>
        <v>0</v>
      </c>
      <c r="E148" s="26">
        <f>CF!D28</f>
        <v>0</v>
      </c>
      <c r="F148" s="26">
        <f>CF!E28</f>
        <v>0</v>
      </c>
      <c r="G148" s="26">
        <f>SUM(CF!F28:I28)</f>
        <v>0</v>
      </c>
      <c r="H148" s="26">
        <f>SUM(CF!J28:M28)</f>
        <v>0</v>
      </c>
      <c r="I148" s="26">
        <f>SUM(CF!N28:Q28)</f>
        <v>0</v>
      </c>
      <c r="J148" s="26">
        <f>SUM(CF!R28:U28)</f>
        <v>0</v>
      </c>
    </row>
    <row r="149" spans="1:19" x14ac:dyDescent="0.25">
      <c r="A149" s="2" t="str">
        <f>CF!A31</f>
        <v>ДП от финансовой деятельности</v>
      </c>
      <c r="B149" s="26"/>
      <c r="C149" s="26">
        <f>CF!B31</f>
        <v>0</v>
      </c>
      <c r="D149" s="26">
        <f>CF!C31</f>
        <v>0</v>
      </c>
      <c r="E149" s="26">
        <f>CF!D31</f>
        <v>0</v>
      </c>
      <c r="F149" s="26">
        <f>CF!E31</f>
        <v>0</v>
      </c>
      <c r="G149" s="26">
        <f>SUM(CF!F31:I31)</f>
        <v>0</v>
      </c>
      <c r="H149" s="26">
        <f>SUM(CF!J31:M31)</f>
        <v>0</v>
      </c>
      <c r="I149" s="26">
        <f>SUM(CF!N31:Q31)</f>
        <v>0</v>
      </c>
      <c r="J149" s="26">
        <f>SUM(CF!R31:U31)</f>
        <v>0</v>
      </c>
    </row>
    <row r="150" spans="1:19" x14ac:dyDescent="0.25">
      <c r="A150" s="2"/>
      <c r="B150" s="26"/>
      <c r="C150" s="26"/>
      <c r="D150" s="26"/>
      <c r="E150" s="26"/>
      <c r="F150" s="26"/>
      <c r="G150" s="26"/>
      <c r="H150" s="26"/>
      <c r="I150" s="26"/>
      <c r="J150" s="26"/>
    </row>
    <row r="151" spans="1:19" x14ac:dyDescent="0.25">
      <c r="A151" s="17" t="str">
        <f>CF!A33</f>
        <v>FCFE</v>
      </c>
      <c r="B151" s="25"/>
      <c r="C151" s="25">
        <f>CF!B33</f>
        <v>0</v>
      </c>
      <c r="D151" s="25">
        <f>CF!C33</f>
        <v>0</v>
      </c>
      <c r="E151" s="25">
        <f>CF!D33</f>
        <v>0</v>
      </c>
      <c r="F151" s="25">
        <f>CF!E33</f>
        <v>0</v>
      </c>
      <c r="G151" s="25">
        <f>SUM(CF!F33:I33)</f>
        <v>0</v>
      </c>
      <c r="H151" s="25">
        <f>SUM(CF!J33:M33)</f>
        <v>0</v>
      </c>
      <c r="I151" s="25">
        <f>SUM(CF!N33:Q33)</f>
        <v>0</v>
      </c>
      <c r="J151" s="25">
        <f>SUM(CF!R33:U33)</f>
        <v>0</v>
      </c>
    </row>
    <row r="152" spans="1:19" x14ac:dyDescent="0.25">
      <c r="A152" s="2"/>
      <c r="B152" s="26"/>
      <c r="C152" s="26"/>
      <c r="D152" s="26"/>
      <c r="E152" s="26"/>
      <c r="F152" s="26"/>
      <c r="G152" s="26"/>
      <c r="H152" s="26"/>
      <c r="I152" s="26"/>
      <c r="J152" s="26"/>
    </row>
    <row r="153" spans="1:19" x14ac:dyDescent="0.25">
      <c r="A153" s="2" t="str">
        <f>CF!A35</f>
        <v>Денежные средства на начало периода</v>
      </c>
      <c r="B153" s="26"/>
      <c r="C153" s="26">
        <f>CF!B35</f>
        <v>0</v>
      </c>
      <c r="D153" s="26">
        <f>CF!C35</f>
        <v>0</v>
      </c>
      <c r="E153" s="26">
        <f>CF!D35</f>
        <v>0</v>
      </c>
      <c r="F153" s="26">
        <f>CF!E35</f>
        <v>0</v>
      </c>
      <c r="G153" s="26">
        <f>CF!F35</f>
        <v>0</v>
      </c>
      <c r="H153" s="26">
        <f>CF!J35</f>
        <v>0</v>
      </c>
      <c r="I153" s="26">
        <f>CF!N35</f>
        <v>0</v>
      </c>
      <c r="J153" s="26">
        <f>CF!R35</f>
        <v>0</v>
      </c>
    </row>
    <row r="154" spans="1:19" x14ac:dyDescent="0.25">
      <c r="A154" s="2" t="str">
        <f>CF!A36</f>
        <v>Денежные средства на конец периода</v>
      </c>
      <c r="B154" s="26"/>
      <c r="C154" s="26">
        <f>CF!B36</f>
        <v>0</v>
      </c>
      <c r="D154" s="26">
        <f>CF!C36</f>
        <v>0</v>
      </c>
      <c r="E154" s="26">
        <f>CF!D36</f>
        <v>0</v>
      </c>
      <c r="F154" s="26">
        <f>CF!E36</f>
        <v>0</v>
      </c>
      <c r="G154" s="26">
        <f>CF!I36</f>
        <v>0</v>
      </c>
      <c r="H154" s="26">
        <f>CF!M36</f>
        <v>0</v>
      </c>
      <c r="I154" s="26">
        <f>CF!Q36</f>
        <v>0</v>
      </c>
      <c r="J154" s="26">
        <f>CF!U36</f>
        <v>0</v>
      </c>
    </row>
    <row r="155" spans="1:19" x14ac:dyDescent="0.25">
      <c r="A155" s="2"/>
      <c r="B155" s="26"/>
      <c r="C155" s="26"/>
      <c r="D155" s="26"/>
      <c r="E155" s="26"/>
      <c r="F155" s="26"/>
      <c r="G155" s="26"/>
      <c r="H155" s="26"/>
      <c r="I155" s="26"/>
      <c r="J155" s="26"/>
    </row>
    <row r="156" spans="1:19" x14ac:dyDescent="0.25">
      <c r="A156" s="2"/>
      <c r="B156" s="26"/>
      <c r="C156" s="26"/>
      <c r="D156" s="26"/>
      <c r="E156" s="26"/>
      <c r="F156" s="26"/>
      <c r="G156" s="26"/>
      <c r="H156" s="26"/>
      <c r="I156" s="26"/>
      <c r="J156" s="26"/>
      <c r="M156" t="s">
        <v>332</v>
      </c>
    </row>
    <row r="157" spans="1:19" x14ac:dyDescent="0.25">
      <c r="A157" s="17" t="str">
        <f>CF!A39</f>
        <v>CFADS</v>
      </c>
      <c r="B157" s="25"/>
      <c r="C157" s="26">
        <f>CF!B39</f>
        <v>0</v>
      </c>
      <c r="D157" s="26">
        <f>CF!C39</f>
        <v>0</v>
      </c>
      <c r="E157" s="26">
        <f>CF!D39</f>
        <v>0</v>
      </c>
      <c r="F157" s="26">
        <f>CF!E39</f>
        <v>0</v>
      </c>
      <c r="G157" s="25">
        <f>SUM(CF!F39:I39)</f>
        <v>0</v>
      </c>
      <c r="H157" s="25">
        <f>SUM(CF!J39:M39)</f>
        <v>0</v>
      </c>
      <c r="I157" s="25">
        <f>SUM(CF!N39:Q39)</f>
        <v>0</v>
      </c>
      <c r="J157" s="25">
        <f>SUM(CF!R39:U39)</f>
        <v>0</v>
      </c>
    </row>
    <row r="159" spans="1:19" x14ac:dyDescent="0.25">
      <c r="A159" s="3" t="s">
        <v>262</v>
      </c>
    </row>
    <row r="160" spans="1:19" x14ac:dyDescent="0.25">
      <c r="A160" s="243" t="s">
        <v>10</v>
      </c>
      <c r="B160" s="243"/>
      <c r="C160" s="243" t="str">
        <f t="shared" ref="C160:J160" si="12">C123</f>
        <v>1 кв 25</v>
      </c>
      <c r="D160" s="243" t="str">
        <f t="shared" si="12"/>
        <v>2 кв 25</v>
      </c>
      <c r="E160" s="243" t="str">
        <f t="shared" si="12"/>
        <v>3 кв 25</v>
      </c>
      <c r="F160" s="243" t="str">
        <f t="shared" si="12"/>
        <v>4 кв 25</v>
      </c>
      <c r="G160" s="243">
        <f t="shared" si="12"/>
        <v>2027</v>
      </c>
      <c r="H160" s="243">
        <f t="shared" si="12"/>
        <v>2028</v>
      </c>
      <c r="I160" s="243">
        <f t="shared" si="12"/>
        <v>2029</v>
      </c>
      <c r="J160" s="243">
        <f t="shared" si="12"/>
        <v>2030</v>
      </c>
    </row>
    <row r="161" spans="1:14" x14ac:dyDescent="0.25">
      <c r="A161" s="2" t="str">
        <f>PL!B5</f>
        <v>Выручка</v>
      </c>
      <c r="B161" s="26"/>
      <c r="C161" s="26">
        <f>PL!C5</f>
        <v>0</v>
      </c>
      <c r="D161" s="26">
        <f>PL!D5</f>
        <v>0</v>
      </c>
      <c r="E161" s="26">
        <f>PL!E5</f>
        <v>0</v>
      </c>
      <c r="F161" s="26">
        <f>PL!F5</f>
        <v>0</v>
      </c>
      <c r="G161" s="26">
        <f>SUM(PL!G5:J5)</f>
        <v>0</v>
      </c>
      <c r="H161" s="26">
        <f>SUM(PL!K5:N5)</f>
        <v>0</v>
      </c>
      <c r="I161" s="26">
        <f>SUM(PL!O5:R5)</f>
        <v>0</v>
      </c>
      <c r="J161" s="26">
        <f>SUM(PL!S5:V5)</f>
        <v>0</v>
      </c>
    </row>
    <row r="162" spans="1:14" x14ac:dyDescent="0.25">
      <c r="A162" s="2" t="str">
        <f>PL!B6</f>
        <v>Себестоимость</v>
      </c>
      <c r="B162" s="26"/>
      <c r="C162" s="26">
        <f>PL!C6</f>
        <v>0</v>
      </c>
      <c r="D162" s="26">
        <f>PL!D6</f>
        <v>0</v>
      </c>
      <c r="E162" s="26">
        <f>PL!E6</f>
        <v>0</v>
      </c>
      <c r="F162" s="26">
        <f>PL!F6</f>
        <v>0</v>
      </c>
      <c r="G162" s="26">
        <f>SUM(PL!G6:J6)</f>
        <v>0</v>
      </c>
      <c r="H162" s="26">
        <f>SUM(PL!K6:N6)</f>
        <v>0</v>
      </c>
      <c r="I162" s="26">
        <f>SUM(PL!O6:R6)</f>
        <v>0</v>
      </c>
      <c r="J162" s="26">
        <f>SUM(PL!S6:V6)</f>
        <v>0</v>
      </c>
    </row>
    <row r="163" spans="1:14" hidden="1" x14ac:dyDescent="0.25">
      <c r="A163" s="2" t="str">
        <f>PL!B7</f>
        <v>Прямые материальные затраты</v>
      </c>
      <c r="B163" s="26"/>
      <c r="C163" s="26">
        <f>PL!C7</f>
        <v>0</v>
      </c>
      <c r="D163" s="26">
        <f>PL!D7</f>
        <v>0</v>
      </c>
      <c r="E163" s="26">
        <f>PL!E7</f>
        <v>0</v>
      </c>
      <c r="F163" s="26">
        <f>PL!F7</f>
        <v>0</v>
      </c>
      <c r="G163" s="26">
        <f>SUM(PL!G7:J7)</f>
        <v>0</v>
      </c>
      <c r="H163" s="26">
        <f>SUM(PL!K7:N7)</f>
        <v>0</v>
      </c>
      <c r="I163" s="26">
        <f>SUM(PL!O7:R7)</f>
        <v>0</v>
      </c>
      <c r="J163" s="26">
        <f>SUM(PL!S7:V7)</f>
        <v>0</v>
      </c>
    </row>
    <row r="164" spans="1:14" hidden="1" x14ac:dyDescent="0.25">
      <c r="A164" s="2" t="str">
        <f>PL!B8</f>
        <v>Накладные расходы</v>
      </c>
      <c r="B164" s="26"/>
      <c r="C164" s="26">
        <f>PL!C8</f>
        <v>0</v>
      </c>
      <c r="D164" s="26">
        <f>PL!D8</f>
        <v>0</v>
      </c>
      <c r="E164" s="26">
        <f>PL!E8</f>
        <v>0</v>
      </c>
      <c r="F164" s="26">
        <f>PL!F8</f>
        <v>0</v>
      </c>
      <c r="G164" s="26">
        <f>SUM(PL!G8:J8)</f>
        <v>0</v>
      </c>
      <c r="H164" s="26">
        <f>SUM(PL!K8:N8)</f>
        <v>0</v>
      </c>
      <c r="I164" s="26">
        <f>SUM(PL!O8:R8)</f>
        <v>0</v>
      </c>
      <c r="J164" s="26">
        <f>SUM(PL!S8:V8)</f>
        <v>0</v>
      </c>
    </row>
    <row r="165" spans="1:14" hidden="1" x14ac:dyDescent="0.25">
      <c r="A165" s="2" t="str">
        <f>PL!B9</f>
        <v>ФОТ+взносы</v>
      </c>
      <c r="B165" s="26"/>
      <c r="C165" s="26">
        <f>PL!C9</f>
        <v>0</v>
      </c>
      <c r="D165" s="26">
        <f>PL!D9</f>
        <v>0</v>
      </c>
      <c r="E165" s="26">
        <f>PL!E9</f>
        <v>0</v>
      </c>
      <c r="F165" s="26">
        <f>PL!F9</f>
        <v>0</v>
      </c>
      <c r="G165" s="26">
        <f>SUM(PL!G9:J9)</f>
        <v>0</v>
      </c>
      <c r="H165" s="26">
        <f>SUM(PL!K9:N9)</f>
        <v>0</v>
      </c>
      <c r="I165" s="26">
        <f>SUM(PL!O9:R9)</f>
        <v>0</v>
      </c>
      <c r="J165" s="26">
        <f>SUM(PL!S9:V9)</f>
        <v>0</v>
      </c>
    </row>
    <row r="166" spans="1:14" hidden="1" x14ac:dyDescent="0.25">
      <c r="A166" s="2" t="str">
        <f>PL!B10</f>
        <v>Лизинговые платежи</v>
      </c>
      <c r="B166" s="26"/>
      <c r="C166" s="26">
        <f>PL!C10</f>
        <v>0</v>
      </c>
      <c r="D166" s="26">
        <f>PL!D10</f>
        <v>0</v>
      </c>
      <c r="E166" s="26">
        <f>PL!E10</f>
        <v>0</v>
      </c>
      <c r="F166" s="26">
        <f>PL!F10</f>
        <v>0</v>
      </c>
      <c r="G166" s="26">
        <f>SUM(PL!G10:J10)</f>
        <v>0</v>
      </c>
      <c r="H166" s="26">
        <f>SUM(PL!K10:N10)</f>
        <v>0</v>
      </c>
      <c r="I166" s="26">
        <f>SUM(PL!O10:R10)</f>
        <v>0</v>
      </c>
      <c r="J166" s="26">
        <f>SUM(PL!S10:V10)</f>
        <v>0</v>
      </c>
    </row>
    <row r="167" spans="1:14" hidden="1" x14ac:dyDescent="0.25">
      <c r="A167" s="2" t="str">
        <f>PL!B11</f>
        <v>Амортизация</v>
      </c>
      <c r="B167" s="26"/>
      <c r="C167" s="26">
        <f>PL!C11</f>
        <v>0</v>
      </c>
      <c r="D167" s="26">
        <f>PL!D11</f>
        <v>0</v>
      </c>
      <c r="E167" s="26">
        <f>PL!E11</f>
        <v>0</v>
      </c>
      <c r="F167" s="26">
        <f>PL!F11</f>
        <v>0</v>
      </c>
      <c r="G167" s="26">
        <f>SUM(PL!G11:J11)</f>
        <v>0</v>
      </c>
      <c r="H167" s="26">
        <f>SUM(PL!K11:N11)</f>
        <v>0</v>
      </c>
      <c r="I167" s="26">
        <f>SUM(PL!O11:R11)</f>
        <v>0</v>
      </c>
      <c r="J167" s="26">
        <f>SUM(PL!S11:V11)</f>
        <v>0</v>
      </c>
    </row>
    <row r="168" spans="1:14" hidden="1" x14ac:dyDescent="0.25">
      <c r="A168" s="2" t="str">
        <f>PL!B12</f>
        <v>Налоги в себестоимости</v>
      </c>
      <c r="B168" s="26"/>
      <c r="C168" s="26">
        <f>PL!C12</f>
        <v>0</v>
      </c>
      <c r="D168" s="26">
        <f>PL!D12</f>
        <v>0</v>
      </c>
      <c r="E168" s="26">
        <f>PL!E12</f>
        <v>0</v>
      </c>
      <c r="F168" s="26">
        <f>PL!F12</f>
        <v>0</v>
      </c>
      <c r="G168" s="26">
        <f>SUM(PL!G12:J12)</f>
        <v>0</v>
      </c>
      <c r="H168" s="26">
        <f>SUM(PL!K12:N12)</f>
        <v>0</v>
      </c>
      <c r="I168" s="26">
        <f>SUM(PL!O12:R12)</f>
        <v>0</v>
      </c>
      <c r="J168" s="26">
        <f>SUM(PL!S12:V12)</f>
        <v>0</v>
      </c>
    </row>
    <row r="169" spans="1:14" x14ac:dyDescent="0.25">
      <c r="A169" s="17" t="str">
        <f>PL!B13</f>
        <v>Валовая прибыль</v>
      </c>
      <c r="B169" s="25"/>
      <c r="C169" s="25">
        <f>PL!C13</f>
        <v>0</v>
      </c>
      <c r="D169" s="25">
        <f>PL!D13</f>
        <v>0</v>
      </c>
      <c r="E169" s="25">
        <f>PL!E13</f>
        <v>0</v>
      </c>
      <c r="F169" s="25">
        <f>PL!F13</f>
        <v>0</v>
      </c>
      <c r="G169" s="25">
        <f>SUM(PL!G13:J13)</f>
        <v>0</v>
      </c>
      <c r="H169" s="25">
        <f>SUM(PL!K13:N13)</f>
        <v>0</v>
      </c>
      <c r="I169" s="25">
        <f>SUM(PL!O13:R13)</f>
        <v>0</v>
      </c>
      <c r="J169" s="25">
        <f>SUM(PL!S13:V13)</f>
        <v>0</v>
      </c>
    </row>
    <row r="170" spans="1:14" x14ac:dyDescent="0.25">
      <c r="A170" s="2" t="str">
        <f>PL!B14</f>
        <v>Коммерческие расходы</v>
      </c>
      <c r="B170" s="26"/>
      <c r="C170" s="26">
        <f>PL!C14</f>
        <v>0</v>
      </c>
      <c r="D170" s="26">
        <f>PL!D14</f>
        <v>0</v>
      </c>
      <c r="E170" s="26">
        <f>PL!E14</f>
        <v>0</v>
      </c>
      <c r="F170" s="26">
        <f>PL!F14</f>
        <v>0</v>
      </c>
      <c r="G170" s="26">
        <f>SUM(PL!G14:J14)</f>
        <v>0</v>
      </c>
      <c r="H170" s="26">
        <f>SUM(PL!K14:N14)</f>
        <v>0</v>
      </c>
      <c r="I170" s="26">
        <f>SUM(PL!O14:R14)</f>
        <v>0</v>
      </c>
      <c r="J170" s="26">
        <f>SUM(PL!S14:V14)</f>
        <v>0</v>
      </c>
    </row>
    <row r="171" spans="1:14" hidden="1" x14ac:dyDescent="0.25">
      <c r="A171" s="2" t="str">
        <f>PL!B15</f>
        <v>Накладные расходы</v>
      </c>
      <c r="B171" s="26"/>
      <c r="C171" s="26">
        <f>PL!C15</f>
        <v>0</v>
      </c>
      <c r="D171" s="26">
        <f>PL!D15</f>
        <v>0</v>
      </c>
      <c r="E171" s="26">
        <f>PL!E15</f>
        <v>0</v>
      </c>
      <c r="F171" s="26">
        <f>PL!F15</f>
        <v>0</v>
      </c>
      <c r="G171" s="26">
        <f>SUM(PL!G15:J15)</f>
        <v>0</v>
      </c>
      <c r="H171" s="26">
        <f>SUM(PL!K15:N15)</f>
        <v>0</v>
      </c>
      <c r="I171" s="26">
        <f>SUM(PL!O15:R15)</f>
        <v>0</v>
      </c>
      <c r="J171" s="26">
        <f>SUM(PL!S15:V15)</f>
        <v>0</v>
      </c>
    </row>
    <row r="172" spans="1:14" hidden="1" x14ac:dyDescent="0.25">
      <c r="A172" s="2" t="str">
        <f>PL!B16</f>
        <v>ФОТ+взносы</v>
      </c>
      <c r="B172" s="26"/>
      <c r="C172" s="26">
        <f>PL!C16</f>
        <v>0</v>
      </c>
      <c r="D172" s="26">
        <f>PL!D16</f>
        <v>0</v>
      </c>
      <c r="E172" s="26">
        <f>PL!E16</f>
        <v>0</v>
      </c>
      <c r="F172" s="26">
        <f>PL!F16</f>
        <v>0</v>
      </c>
      <c r="G172" s="26">
        <f>SUM(PL!G16:J16)</f>
        <v>0</v>
      </c>
      <c r="H172" s="26">
        <f>SUM(PL!K16:N16)</f>
        <v>0</v>
      </c>
      <c r="I172" s="26">
        <f>SUM(PL!O16:R16)</f>
        <v>0</v>
      </c>
      <c r="J172" s="26">
        <f>SUM(PL!S16:V16)</f>
        <v>0</v>
      </c>
    </row>
    <row r="173" spans="1:14" x14ac:dyDescent="0.25">
      <c r="A173" s="2" t="str">
        <f>PL!B17</f>
        <v>Управленческие расходы</v>
      </c>
      <c r="B173" s="26"/>
      <c r="C173" s="26">
        <f>PL!C17</f>
        <v>0</v>
      </c>
      <c r="D173" s="26">
        <f>PL!D17</f>
        <v>0</v>
      </c>
      <c r="E173" s="26">
        <f>PL!E17</f>
        <v>0</v>
      </c>
      <c r="F173" s="26">
        <f>PL!F17</f>
        <v>0</v>
      </c>
      <c r="G173" s="26">
        <f>SUM(PL!G17:J17)</f>
        <v>0</v>
      </c>
      <c r="H173" s="26">
        <f>SUM(PL!K17:N17)</f>
        <v>0</v>
      </c>
      <c r="I173" s="26">
        <f>SUM(PL!O17:R17)</f>
        <v>0</v>
      </c>
      <c r="J173" s="26">
        <f>SUM(PL!S17:V17)</f>
        <v>0</v>
      </c>
      <c r="N173" t="s">
        <v>332</v>
      </c>
    </row>
    <row r="174" spans="1:14" hidden="1" x14ac:dyDescent="0.25">
      <c r="A174" s="2" t="str">
        <f>PL!B18</f>
        <v>Накладные расходы</v>
      </c>
      <c r="B174" s="26"/>
      <c r="C174" s="26">
        <f>PL!C18</f>
        <v>0</v>
      </c>
      <c r="D174" s="26">
        <f>PL!D18</f>
        <v>0</v>
      </c>
      <c r="E174" s="26">
        <f>PL!E18</f>
        <v>0</v>
      </c>
      <c r="F174" s="26">
        <f>PL!F18</f>
        <v>0</v>
      </c>
      <c r="G174" s="26">
        <f>SUM(PL!G18:J18)</f>
        <v>0</v>
      </c>
      <c r="H174" s="26">
        <f>SUM(PL!K18:N18)</f>
        <v>0</v>
      </c>
      <c r="I174" s="26">
        <f>SUM(PL!O18:R18)</f>
        <v>0</v>
      </c>
      <c r="J174" s="26">
        <f>SUM(PL!S18:V18)</f>
        <v>0</v>
      </c>
    </row>
    <row r="175" spans="1:14" hidden="1" x14ac:dyDescent="0.25">
      <c r="A175" s="2" t="str">
        <f>PL!B19</f>
        <v>ФОТ+взносы</v>
      </c>
      <c r="B175" s="26"/>
      <c r="C175" s="26">
        <f>PL!C19</f>
        <v>0</v>
      </c>
      <c r="D175" s="26">
        <f>PL!D19</f>
        <v>0</v>
      </c>
      <c r="E175" s="26">
        <f>PL!E19</f>
        <v>0</v>
      </c>
      <c r="F175" s="26">
        <f>PL!F19</f>
        <v>0</v>
      </c>
      <c r="G175" s="26">
        <f>SUM(PL!G19:J19)</f>
        <v>0</v>
      </c>
      <c r="H175" s="26">
        <f>SUM(PL!K19:N19)</f>
        <v>0</v>
      </c>
      <c r="I175" s="26">
        <f>SUM(PL!O19:R19)</f>
        <v>0</v>
      </c>
      <c r="J175" s="26">
        <f>SUM(PL!S19:V19)</f>
        <v>0</v>
      </c>
    </row>
    <row r="176" spans="1:14" x14ac:dyDescent="0.25">
      <c r="A176" s="17" t="str">
        <f>PL!B20</f>
        <v>Прибыль (убыток) от продаж</v>
      </c>
      <c r="B176" s="25"/>
      <c r="C176" s="25">
        <f>PL!C20</f>
        <v>0</v>
      </c>
      <c r="D176" s="25">
        <f>PL!D20</f>
        <v>0</v>
      </c>
      <c r="E176" s="25">
        <f>PL!E20</f>
        <v>0</v>
      </c>
      <c r="F176" s="25">
        <f>PL!F20</f>
        <v>0</v>
      </c>
      <c r="G176" s="25">
        <f>SUM(PL!G20:J20)</f>
        <v>0</v>
      </c>
      <c r="H176" s="25">
        <f>SUM(PL!K20:N20)</f>
        <v>0</v>
      </c>
      <c r="I176" s="25">
        <f>SUM(PL!O20:R20)</f>
        <v>0</v>
      </c>
      <c r="J176" s="25">
        <f>SUM(PL!S20:V20)</f>
        <v>0</v>
      </c>
    </row>
    <row r="177" spans="1:10" x14ac:dyDescent="0.25">
      <c r="A177" s="2" t="str">
        <f>PL!B21</f>
        <v>Доходы от участия в других организациях</v>
      </c>
      <c r="B177" s="26"/>
      <c r="C177" s="26">
        <f>PL!C21</f>
        <v>0</v>
      </c>
      <c r="D177" s="26">
        <f>PL!D21</f>
        <v>0</v>
      </c>
      <c r="E177" s="26">
        <f>PL!E21</f>
        <v>0</v>
      </c>
      <c r="F177" s="26">
        <f>PL!F21</f>
        <v>0</v>
      </c>
      <c r="G177" s="26">
        <f>SUM(PL!G21:J21)</f>
        <v>0</v>
      </c>
      <c r="H177" s="26">
        <f>SUM(PL!K21:N21)</f>
        <v>0</v>
      </c>
      <c r="I177" s="26">
        <f>SUM(PL!O21:R21)</f>
        <v>0</v>
      </c>
      <c r="J177" s="26">
        <f>SUM(PL!S21:V21)</f>
        <v>0</v>
      </c>
    </row>
    <row r="178" spans="1:10" x14ac:dyDescent="0.25">
      <c r="A178" s="2" t="str">
        <f>PL!B22</f>
        <v>Проценты к получению</v>
      </c>
      <c r="B178" s="26"/>
      <c r="C178" s="26">
        <f>PL!C22</f>
        <v>0</v>
      </c>
      <c r="D178" s="26">
        <f>PL!D22</f>
        <v>0</v>
      </c>
      <c r="E178" s="26">
        <f>PL!E22</f>
        <v>0</v>
      </c>
      <c r="F178" s="26">
        <f>PL!F22</f>
        <v>0</v>
      </c>
      <c r="G178" s="26">
        <f>SUM(PL!G22:J22)</f>
        <v>0</v>
      </c>
      <c r="H178" s="26">
        <f>SUM(PL!K22:N22)</f>
        <v>0</v>
      </c>
      <c r="I178" s="26">
        <f>SUM(PL!O22:R22)</f>
        <v>0</v>
      </c>
      <c r="J178" s="26">
        <f>SUM(PL!S22:V22)</f>
        <v>0</v>
      </c>
    </row>
    <row r="179" spans="1:10" x14ac:dyDescent="0.25">
      <c r="A179" s="2" t="str">
        <f>PL!B23</f>
        <v>Проценты к уплате</v>
      </c>
      <c r="B179" s="26"/>
      <c r="C179" s="26">
        <f>PL!C23</f>
        <v>0</v>
      </c>
      <c r="D179" s="26">
        <f>PL!D23</f>
        <v>0</v>
      </c>
      <c r="E179" s="26">
        <f>PL!E23</f>
        <v>0</v>
      </c>
      <c r="F179" s="26">
        <f>PL!F23</f>
        <v>0</v>
      </c>
      <c r="G179" s="26">
        <f>SUM(PL!G23:J23)</f>
        <v>0</v>
      </c>
      <c r="H179" s="26">
        <f>SUM(PL!K23:N23)</f>
        <v>0</v>
      </c>
      <c r="I179" s="26">
        <f>SUM(PL!O23:R23)</f>
        <v>0</v>
      </c>
      <c r="J179" s="26">
        <f>SUM(PL!S23:V23)</f>
        <v>0</v>
      </c>
    </row>
    <row r="180" spans="1:10" x14ac:dyDescent="0.25">
      <c r="A180" s="2" t="str">
        <f>PL!B24</f>
        <v>Прочие доходы</v>
      </c>
      <c r="B180" s="26"/>
      <c r="C180" s="26">
        <f>PL!C24</f>
        <v>0</v>
      </c>
      <c r="D180" s="26">
        <f>PL!D24</f>
        <v>0</v>
      </c>
      <c r="E180" s="26">
        <f>PL!E24</f>
        <v>0</v>
      </c>
      <c r="F180" s="26">
        <f>PL!F24</f>
        <v>0</v>
      </c>
      <c r="G180" s="26">
        <f>SUM(PL!G24:J24)</f>
        <v>0</v>
      </c>
      <c r="H180" s="26">
        <f>SUM(PL!K24:N24)</f>
        <v>0</v>
      </c>
      <c r="I180" s="26">
        <f>SUM(PL!O24:R24)</f>
        <v>0</v>
      </c>
      <c r="J180" s="26">
        <f>SUM(PL!S24:V24)</f>
        <v>0</v>
      </c>
    </row>
    <row r="181" spans="1:10" x14ac:dyDescent="0.25">
      <c r="A181" s="2" t="str">
        <f>PL!B25</f>
        <v>Прочие расходы</v>
      </c>
      <c r="B181" s="26"/>
      <c r="C181" s="26">
        <f>PL!C25</f>
        <v>0</v>
      </c>
      <c r="D181" s="26">
        <f>PL!D25</f>
        <v>0</v>
      </c>
      <c r="E181" s="26">
        <f>PL!E25</f>
        <v>0</v>
      </c>
      <c r="F181" s="26">
        <f>PL!F25</f>
        <v>0</v>
      </c>
      <c r="G181" s="26">
        <f>SUM(PL!G25:J25)</f>
        <v>0</v>
      </c>
      <c r="H181" s="26">
        <f>SUM(PL!K25:N25)</f>
        <v>0</v>
      </c>
      <c r="I181" s="26">
        <f>SUM(PL!O25:R25)</f>
        <v>0</v>
      </c>
      <c r="J181" s="26">
        <f>SUM(PL!S25:V25)</f>
        <v>0</v>
      </c>
    </row>
    <row r="182" spans="1:10" x14ac:dyDescent="0.25">
      <c r="A182" s="17" t="str">
        <f>PL!B26</f>
        <v>Прибыль (убыток) до налогообложения</v>
      </c>
      <c r="B182" s="25"/>
      <c r="C182" s="25">
        <f>PL!C26</f>
        <v>0</v>
      </c>
      <c r="D182" s="25">
        <f>PL!D26</f>
        <v>0</v>
      </c>
      <c r="E182" s="25">
        <f>PL!E26</f>
        <v>0</v>
      </c>
      <c r="F182" s="25">
        <f>PL!F26</f>
        <v>0</v>
      </c>
      <c r="G182" s="25">
        <f>SUM(PL!G26:J26)</f>
        <v>0</v>
      </c>
      <c r="H182" s="25">
        <f>SUM(PL!K26:N26)</f>
        <v>0</v>
      </c>
      <c r="I182" s="25">
        <f>SUM(PL!O26:R26)</f>
        <v>0</v>
      </c>
      <c r="J182" s="25">
        <f>SUM(PL!S26:V26)</f>
        <v>0</v>
      </c>
    </row>
    <row r="183" spans="1:10" x14ac:dyDescent="0.25">
      <c r="A183" s="2" t="str">
        <f>PL!B27</f>
        <v>Налог на прибыль</v>
      </c>
      <c r="B183" s="26"/>
      <c r="C183" s="26">
        <f>PL!C27</f>
        <v>0</v>
      </c>
      <c r="D183" s="26">
        <f>PL!D27</f>
        <v>0</v>
      </c>
      <c r="E183" s="26">
        <f>PL!E27</f>
        <v>0</v>
      </c>
      <c r="F183" s="26">
        <f>PL!F27</f>
        <v>0</v>
      </c>
      <c r="G183" s="26">
        <f>SUM(PL!G27:J27)</f>
        <v>0</v>
      </c>
      <c r="H183" s="26">
        <f>SUM(PL!K27:N27)</f>
        <v>0</v>
      </c>
      <c r="I183" s="26">
        <f>SUM(PL!O27:R27)</f>
        <v>0</v>
      </c>
      <c r="J183" s="26">
        <f>SUM(PL!S27:V27)</f>
        <v>0</v>
      </c>
    </row>
    <row r="184" spans="1:10" x14ac:dyDescent="0.25">
      <c r="A184" s="17" t="str">
        <f>PL!B28</f>
        <v>Чистая прибыль (убыток)</v>
      </c>
      <c r="B184" s="25"/>
      <c r="C184" s="25">
        <f>PL!C28</f>
        <v>0</v>
      </c>
      <c r="D184" s="25">
        <f>PL!D28</f>
        <v>0</v>
      </c>
      <c r="E184" s="25">
        <f>PL!E28</f>
        <v>0</v>
      </c>
      <c r="F184" s="25">
        <f>PL!F28</f>
        <v>0</v>
      </c>
      <c r="G184" s="25">
        <f>SUM(PL!G28:J28)</f>
        <v>0</v>
      </c>
      <c r="H184" s="25">
        <f>SUM(PL!K28:N28)</f>
        <v>0</v>
      </c>
      <c r="I184" s="25">
        <f>SUM(PL!O28:R28)</f>
        <v>0</v>
      </c>
      <c r="J184" s="25">
        <f>SUM(PL!S28:V28)</f>
        <v>0</v>
      </c>
    </row>
  </sheetData>
  <mergeCells count="46">
    <mergeCell ref="Q14:Q15"/>
    <mergeCell ref="R14:V14"/>
    <mergeCell ref="X14:AB14"/>
    <mergeCell ref="M3:P3"/>
    <mergeCell ref="M4:M5"/>
    <mergeCell ref="M14:M15"/>
    <mergeCell ref="N14:N15"/>
    <mergeCell ref="O14:O15"/>
    <mergeCell ref="P14:P15"/>
    <mergeCell ref="B3:B4"/>
    <mergeCell ref="A13:A14"/>
    <mergeCell ref="A3:A4"/>
    <mergeCell ref="G3:G4"/>
    <mergeCell ref="C3:F3"/>
    <mergeCell ref="G73:G74"/>
    <mergeCell ref="A40:A41"/>
    <mergeCell ref="A28:A29"/>
    <mergeCell ref="A73:A74"/>
    <mergeCell ref="B13:B14"/>
    <mergeCell ref="G13:G14"/>
    <mergeCell ref="C25:F25"/>
    <mergeCell ref="B73:B74"/>
    <mergeCell ref="B40:B41"/>
    <mergeCell ref="B28:B29"/>
    <mergeCell ref="I40:I41"/>
    <mergeCell ref="J40:J41"/>
    <mergeCell ref="G40:G41"/>
    <mergeCell ref="H40:H41"/>
    <mergeCell ref="H28:H29"/>
    <mergeCell ref="G28:G29"/>
    <mergeCell ref="H73:H74"/>
    <mergeCell ref="C73:F73"/>
    <mergeCell ref="J3:J4"/>
    <mergeCell ref="C13:F13"/>
    <mergeCell ref="I13:I14"/>
    <mergeCell ref="J13:J14"/>
    <mergeCell ref="H13:H14"/>
    <mergeCell ref="H3:H4"/>
    <mergeCell ref="I3:I4"/>
    <mergeCell ref="H25:L25"/>
    <mergeCell ref="I73:I74"/>
    <mergeCell ref="J73:J74"/>
    <mergeCell ref="C28:F28"/>
    <mergeCell ref="I28:I29"/>
    <mergeCell ref="J28:J29"/>
    <mergeCell ref="C40:F4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65"/>
  <sheetViews>
    <sheetView topLeftCell="A4" zoomScale="98" zoomScaleNormal="98" workbookViewId="0">
      <selection activeCell="M27" sqref="M27"/>
    </sheetView>
  </sheetViews>
  <sheetFormatPr defaultRowHeight="15" x14ac:dyDescent="0.25"/>
  <cols>
    <col min="1" max="1" width="4.140625" style="168" customWidth="1"/>
    <col min="2" max="2" width="37.140625" style="12" customWidth="1"/>
    <col min="3" max="3" width="8.42578125" style="12" customWidth="1"/>
    <col min="4" max="4" width="11.140625" customWidth="1"/>
    <col min="5" max="16" width="7.5703125" customWidth="1"/>
    <col min="17" max="17" width="8.42578125" customWidth="1"/>
    <col min="18" max="23" width="7.5703125" customWidth="1"/>
    <col min="24" max="24" width="8.28515625" customWidth="1"/>
    <col min="25" max="28" width="7.5703125" customWidth="1"/>
    <col min="35" max="45" width="9" style="168"/>
  </cols>
  <sheetData>
    <row r="1" spans="1:49" ht="15" customHeight="1" x14ac:dyDescent="0.25">
      <c r="B1" s="186"/>
      <c r="C1" s="186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405" t="s">
        <v>307</v>
      </c>
      <c r="T1" s="406"/>
      <c r="U1" s="406"/>
      <c r="V1" s="406"/>
      <c r="W1" s="406"/>
      <c r="X1" s="406"/>
      <c r="Y1" s="406"/>
      <c r="Z1" s="406"/>
      <c r="AA1" s="406"/>
      <c r="AB1" s="308"/>
      <c r="AC1" s="308"/>
      <c r="AD1" s="409"/>
      <c r="AE1" s="409"/>
      <c r="AF1" s="409"/>
      <c r="AG1" s="409"/>
      <c r="AH1" s="411"/>
      <c r="AI1" s="393"/>
      <c r="AJ1" s="393"/>
      <c r="AK1" s="393"/>
      <c r="AL1" s="393"/>
      <c r="AM1" s="393"/>
      <c r="AN1" s="299"/>
      <c r="AO1" s="393"/>
      <c r="AP1" s="393"/>
      <c r="AQ1" s="393"/>
      <c r="AR1" s="393"/>
      <c r="AS1" s="393"/>
    </row>
    <row r="2" spans="1:49" x14ac:dyDescent="0.25">
      <c r="B2" s="391" t="s">
        <v>29</v>
      </c>
      <c r="C2" s="391"/>
      <c r="D2" s="391"/>
      <c r="E2" s="391"/>
      <c r="F2" s="391"/>
      <c r="G2" s="391"/>
      <c r="H2" s="391"/>
      <c r="I2" s="391"/>
      <c r="J2" s="168"/>
      <c r="K2" s="168"/>
      <c r="L2" s="168"/>
      <c r="M2" s="168"/>
      <c r="N2" s="168"/>
      <c r="O2" s="168"/>
      <c r="P2" s="168"/>
      <c r="Q2" s="168"/>
      <c r="R2" s="168"/>
      <c r="S2" s="407"/>
      <c r="T2" s="408"/>
      <c r="U2" s="408"/>
      <c r="V2" s="408"/>
      <c r="W2" s="408"/>
      <c r="X2" s="408"/>
      <c r="Y2" s="408"/>
      <c r="Z2" s="408"/>
      <c r="AA2" s="408"/>
      <c r="AB2" s="181"/>
      <c r="AC2" s="181"/>
      <c r="AD2" s="410"/>
      <c r="AE2" s="410"/>
      <c r="AF2" s="410"/>
      <c r="AG2" s="410"/>
      <c r="AH2" s="412"/>
      <c r="AI2" s="299"/>
      <c r="AJ2" s="299"/>
      <c r="AK2" s="299"/>
      <c r="AL2" s="301"/>
      <c r="AM2" s="299"/>
      <c r="AN2" s="299"/>
      <c r="AO2" s="299"/>
      <c r="AP2" s="299"/>
      <c r="AQ2" s="299"/>
      <c r="AR2" s="299"/>
      <c r="AS2" s="299"/>
    </row>
    <row r="3" spans="1:49" ht="15.75" thickBot="1" x14ac:dyDescent="0.3">
      <c r="J3" s="168"/>
      <c r="K3" s="168"/>
      <c r="L3" s="168"/>
      <c r="M3" s="168"/>
      <c r="N3" s="168"/>
      <c r="O3" s="168"/>
      <c r="P3" s="168"/>
      <c r="Q3" s="168"/>
      <c r="R3" s="168"/>
      <c r="S3" s="407"/>
      <c r="T3" s="408"/>
      <c r="U3" s="408"/>
      <c r="V3" s="408"/>
      <c r="W3" s="408"/>
      <c r="X3" s="408"/>
      <c r="Y3" s="408"/>
      <c r="Z3" s="408"/>
      <c r="AA3" s="408"/>
      <c r="AB3" s="181"/>
      <c r="AC3" s="181"/>
      <c r="AD3" s="309"/>
      <c r="AE3" s="310"/>
      <c r="AF3" s="310"/>
      <c r="AG3" s="311"/>
      <c r="AH3" s="312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</row>
    <row r="4" spans="1:49" ht="42.75" customHeight="1" x14ac:dyDescent="0.25">
      <c r="B4" s="431" t="s">
        <v>30</v>
      </c>
      <c r="C4" s="436" t="s">
        <v>215</v>
      </c>
      <c r="D4" s="436" t="s">
        <v>216</v>
      </c>
      <c r="E4" s="436" t="s">
        <v>217</v>
      </c>
      <c r="F4" s="434" t="s">
        <v>218</v>
      </c>
      <c r="G4" s="438" t="s">
        <v>340</v>
      </c>
      <c r="H4" s="430"/>
      <c r="I4" s="430"/>
      <c r="J4" s="430"/>
      <c r="K4" s="430"/>
      <c r="L4" s="288"/>
      <c r="M4" s="430" t="s">
        <v>294</v>
      </c>
      <c r="N4" s="430"/>
      <c r="O4" s="430"/>
      <c r="P4" s="430"/>
      <c r="Q4" s="430"/>
      <c r="R4" s="168"/>
      <c r="S4" s="407"/>
      <c r="T4" s="408"/>
      <c r="U4" s="408"/>
      <c r="V4" s="408"/>
      <c r="W4" s="408"/>
      <c r="X4" s="408"/>
      <c r="Y4" s="408"/>
      <c r="Z4" s="408"/>
      <c r="AA4" s="408"/>
      <c r="AB4" s="181"/>
      <c r="AC4" s="181"/>
      <c r="AD4" s="309"/>
      <c r="AE4" s="310"/>
      <c r="AF4" s="310"/>
      <c r="AG4" s="311"/>
      <c r="AH4" s="312"/>
      <c r="AI4" s="300"/>
      <c r="AJ4" s="300"/>
      <c r="AK4" s="300"/>
      <c r="AL4" s="300"/>
      <c r="AM4" s="300"/>
      <c r="AN4" s="300"/>
      <c r="AO4" s="300"/>
      <c r="AP4" s="300"/>
      <c r="AQ4" s="300"/>
      <c r="AR4" s="300"/>
      <c r="AS4" s="300"/>
    </row>
    <row r="5" spans="1:49" s="155" customFormat="1" ht="27" customHeight="1" x14ac:dyDescent="0.25">
      <c r="A5" s="302"/>
      <c r="B5" s="432"/>
      <c r="C5" s="437"/>
      <c r="D5" s="437"/>
      <c r="E5" s="437"/>
      <c r="F5" s="435"/>
      <c r="G5" s="275">
        <f>'План производства и продаж'!B4</f>
        <v>0</v>
      </c>
      <c r="H5" s="156">
        <f>'План производства и продаж'!B5</f>
        <v>0</v>
      </c>
      <c r="I5" s="156">
        <f>'План производства и продаж'!B6</f>
        <v>0</v>
      </c>
      <c r="J5" s="271">
        <f>'План производства и продаж'!B7</f>
        <v>0</v>
      </c>
      <c r="K5" s="156">
        <f>'План производства и продаж'!B8</f>
        <v>0</v>
      </c>
      <c r="L5" s="288"/>
      <c r="M5" s="156">
        <f>G5</f>
        <v>0</v>
      </c>
      <c r="N5" s="156">
        <f t="shared" ref="N5:Q5" si="0">H5</f>
        <v>0</v>
      </c>
      <c r="O5" s="156">
        <f t="shared" si="0"/>
        <v>0</v>
      </c>
      <c r="P5" s="156">
        <f t="shared" si="0"/>
        <v>0</v>
      </c>
      <c r="Q5" s="156">
        <f t="shared" si="0"/>
        <v>0</v>
      </c>
      <c r="R5" s="302"/>
      <c r="S5" s="407"/>
      <c r="T5" s="408"/>
      <c r="U5" s="408"/>
      <c r="V5" s="408"/>
      <c r="W5" s="408"/>
      <c r="X5" s="408"/>
      <c r="Y5" s="408"/>
      <c r="Z5" s="408"/>
      <c r="AA5" s="408"/>
      <c r="AB5" s="313"/>
      <c r="AC5" s="313"/>
      <c r="AD5" s="309"/>
      <c r="AE5" s="310"/>
      <c r="AF5" s="310"/>
      <c r="AG5" s="311"/>
      <c r="AH5" s="312"/>
      <c r="AI5" s="300"/>
      <c r="AJ5" s="300"/>
      <c r="AK5" s="300"/>
      <c r="AL5" s="300"/>
      <c r="AM5" s="300"/>
      <c r="AN5" s="300"/>
      <c r="AO5" s="300"/>
      <c r="AP5" s="300"/>
      <c r="AQ5" s="300"/>
      <c r="AR5" s="300"/>
      <c r="AS5" s="300"/>
    </row>
    <row r="6" spans="1:49" x14ac:dyDescent="0.25">
      <c r="B6" s="212"/>
      <c r="C6" s="15"/>
      <c r="D6" s="77">
        <f>(F6-E6)</f>
        <v>0</v>
      </c>
      <c r="E6" s="115">
        <f>F6*Налоги!$B$5/(1+Налоги!$B$5)</f>
        <v>0</v>
      </c>
      <c r="F6" s="279"/>
      <c r="G6" s="276"/>
      <c r="H6" s="272"/>
      <c r="I6" s="272"/>
      <c r="J6" s="272"/>
      <c r="K6" s="272"/>
      <c r="L6" s="303"/>
      <c r="M6" s="272"/>
      <c r="N6" s="272"/>
      <c r="O6" s="272"/>
      <c r="P6" s="272"/>
      <c r="Q6" s="272"/>
      <c r="R6" s="168"/>
      <c r="S6" s="314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315"/>
    </row>
    <row r="7" spans="1:49" x14ac:dyDescent="0.25">
      <c r="B7" s="212"/>
      <c r="C7" s="15"/>
      <c r="D7" s="77">
        <f t="shared" ref="D7:D12" si="1">(F7-E7)</f>
        <v>0</v>
      </c>
      <c r="E7" s="115">
        <f>F7*Налоги!$B$5/(1+Налоги!$B$5)</f>
        <v>0</v>
      </c>
      <c r="F7" s="279"/>
      <c r="G7" s="276"/>
      <c r="H7" s="272"/>
      <c r="I7" s="272"/>
      <c r="J7" s="272"/>
      <c r="K7" s="272"/>
      <c r="L7" s="303"/>
      <c r="M7" s="272"/>
      <c r="N7" s="272"/>
      <c r="O7" s="272"/>
      <c r="P7" s="272"/>
      <c r="Q7" s="272"/>
      <c r="R7" s="168"/>
      <c r="S7" s="425" t="s">
        <v>310</v>
      </c>
      <c r="T7" s="426"/>
      <c r="U7" s="426"/>
      <c r="V7" s="426"/>
      <c r="W7" s="426"/>
      <c r="X7" s="426"/>
      <c r="Y7" s="426"/>
      <c r="Z7" s="426"/>
      <c r="AA7" s="426"/>
      <c r="AB7" s="426"/>
      <c r="AC7" s="181"/>
      <c r="AD7" s="181"/>
      <c r="AE7" s="181"/>
      <c r="AF7" s="181"/>
      <c r="AG7" s="181"/>
      <c r="AH7" s="315"/>
      <c r="AT7" s="168"/>
      <c r="AU7" s="168"/>
      <c r="AV7" s="168"/>
    </row>
    <row r="8" spans="1:49" ht="15.75" thickBot="1" x14ac:dyDescent="0.3">
      <c r="B8" s="213"/>
      <c r="C8" s="15"/>
      <c r="D8" s="77">
        <f t="shared" si="1"/>
        <v>0</v>
      </c>
      <c r="E8" s="115">
        <f>F8*Налоги!$B$5/(1+Налоги!$B$5)</f>
        <v>0</v>
      </c>
      <c r="F8" s="279"/>
      <c r="G8" s="276"/>
      <c r="H8" s="272"/>
      <c r="I8" s="272"/>
      <c r="J8" s="272"/>
      <c r="K8" s="272"/>
      <c r="L8" s="303"/>
      <c r="M8" s="272"/>
      <c r="N8" s="272"/>
      <c r="O8" s="272"/>
      <c r="P8" s="272"/>
      <c r="Q8" s="272"/>
      <c r="R8" s="168"/>
      <c r="S8" s="425"/>
      <c r="T8" s="426"/>
      <c r="U8" s="426"/>
      <c r="V8" s="426"/>
      <c r="W8" s="426"/>
      <c r="X8" s="426"/>
      <c r="Y8" s="426"/>
      <c r="Z8" s="426"/>
      <c r="AA8" s="426"/>
      <c r="AB8" s="426"/>
      <c r="AC8" s="181"/>
      <c r="AD8" s="181"/>
      <c r="AE8" s="181"/>
      <c r="AF8" s="181"/>
      <c r="AG8" s="181"/>
      <c r="AH8" s="315"/>
      <c r="AT8" s="168"/>
      <c r="AU8" s="168"/>
      <c r="AV8" s="168"/>
    </row>
    <row r="9" spans="1:49" x14ac:dyDescent="0.25">
      <c r="B9" s="213"/>
      <c r="C9" s="15"/>
      <c r="D9" s="77">
        <f t="shared" si="1"/>
        <v>0</v>
      </c>
      <c r="E9" s="115">
        <f>F9*Налоги!$B$5/(1+Налоги!$B$5)</f>
        <v>0</v>
      </c>
      <c r="F9" s="279"/>
      <c r="G9" s="276"/>
      <c r="H9" s="272"/>
      <c r="I9" s="272"/>
      <c r="J9" s="272"/>
      <c r="K9" s="272"/>
      <c r="L9" s="303"/>
      <c r="M9" s="272"/>
      <c r="N9" s="272"/>
      <c r="O9" s="272"/>
      <c r="P9" s="272"/>
      <c r="Q9" s="272"/>
      <c r="R9" s="168"/>
      <c r="S9" s="394" t="s">
        <v>30</v>
      </c>
      <c r="T9" s="396" t="s">
        <v>215</v>
      </c>
      <c r="U9" s="396" t="s">
        <v>216</v>
      </c>
      <c r="V9" s="396" t="s">
        <v>217</v>
      </c>
      <c r="W9" s="398" t="s">
        <v>218</v>
      </c>
      <c r="X9" s="400" t="s">
        <v>293</v>
      </c>
      <c r="Y9" s="401"/>
      <c r="Z9" s="401"/>
      <c r="AA9" s="401"/>
      <c r="AB9" s="401"/>
      <c r="AC9" s="316"/>
      <c r="AD9" s="401" t="s">
        <v>294</v>
      </c>
      <c r="AE9" s="401"/>
      <c r="AF9" s="401"/>
      <c r="AG9" s="401"/>
      <c r="AH9" s="402"/>
    </row>
    <row r="10" spans="1:49" ht="23.25" x14ac:dyDescent="0.25">
      <c r="B10" s="213"/>
      <c r="C10" s="15"/>
      <c r="D10" s="77">
        <f t="shared" si="1"/>
        <v>0</v>
      </c>
      <c r="E10" s="115">
        <f>F10*Налоги!$B$5/(1+Налоги!$B$5)</f>
        <v>0</v>
      </c>
      <c r="F10" s="279"/>
      <c r="G10" s="276"/>
      <c r="H10" s="272"/>
      <c r="I10" s="272"/>
      <c r="J10" s="272"/>
      <c r="K10" s="272"/>
      <c r="L10" s="303"/>
      <c r="M10" s="272"/>
      <c r="N10" s="272"/>
      <c r="O10" s="272"/>
      <c r="P10" s="272"/>
      <c r="Q10" s="272"/>
      <c r="R10" s="168"/>
      <c r="S10" s="395"/>
      <c r="T10" s="397"/>
      <c r="U10" s="397"/>
      <c r="V10" s="397"/>
      <c r="W10" s="399"/>
      <c r="X10" s="317" t="s">
        <v>112</v>
      </c>
      <c r="Y10" s="318" t="s">
        <v>313</v>
      </c>
      <c r="Z10" s="318" t="s">
        <v>313</v>
      </c>
      <c r="AA10" s="319" t="s">
        <v>313</v>
      </c>
      <c r="AB10" s="318" t="s">
        <v>313</v>
      </c>
      <c r="AC10" s="320"/>
      <c r="AD10" s="318" t="str">
        <f>X10</f>
        <v>Продукция</v>
      </c>
      <c r="AE10" s="318" t="str">
        <f t="shared" ref="AE10" si="2">Y10</f>
        <v>-</v>
      </c>
      <c r="AF10" s="318" t="str">
        <f t="shared" ref="AF10" si="3">Z10</f>
        <v>-</v>
      </c>
      <c r="AG10" s="318" t="str">
        <f t="shared" ref="AG10" si="4">AA10</f>
        <v>-</v>
      </c>
      <c r="AH10" s="321" t="str">
        <f t="shared" ref="AH10" si="5">AB10</f>
        <v>-</v>
      </c>
    </row>
    <row r="11" spans="1:49" x14ac:dyDescent="0.25">
      <c r="B11" s="213"/>
      <c r="C11" s="15"/>
      <c r="D11" s="77">
        <f t="shared" si="1"/>
        <v>0</v>
      </c>
      <c r="E11" s="115">
        <f>F11*Налоги!$B$5/(1+Налоги!$B$5)</f>
        <v>0</v>
      </c>
      <c r="F11" s="279"/>
      <c r="G11" s="276"/>
      <c r="H11" s="272"/>
      <c r="I11" s="272"/>
      <c r="J11" s="272"/>
      <c r="K11" s="272"/>
      <c r="L11" s="303"/>
      <c r="M11" s="272"/>
      <c r="N11" s="272"/>
      <c r="O11" s="272"/>
      <c r="P11" s="272"/>
      <c r="Q11" s="272"/>
      <c r="R11" s="168"/>
      <c r="S11" s="322" t="s">
        <v>308</v>
      </c>
      <c r="T11" s="323" t="s">
        <v>309</v>
      </c>
      <c r="U11" s="324">
        <f>(W11-V11)</f>
        <v>819.67213114754099</v>
      </c>
      <c r="V11" s="325">
        <f>W11*Налоги!$B$5/(1+Налоги!$B$5)</f>
        <v>180.32786885245903</v>
      </c>
      <c r="W11" s="326">
        <v>1000</v>
      </c>
      <c r="X11" s="327">
        <v>2</v>
      </c>
      <c r="Y11" s="328"/>
      <c r="Z11" s="328"/>
      <c r="AA11" s="328"/>
      <c r="AB11" s="328"/>
      <c r="AC11" s="329"/>
      <c r="AD11" s="328"/>
      <c r="AE11" s="328"/>
      <c r="AF11" s="328"/>
      <c r="AG11" s="328"/>
      <c r="AH11" s="330"/>
    </row>
    <row r="12" spans="1:49" x14ac:dyDescent="0.25">
      <c r="B12" s="213"/>
      <c r="C12" s="15"/>
      <c r="D12" s="77">
        <f t="shared" si="1"/>
        <v>0</v>
      </c>
      <c r="E12" s="115">
        <f>F12*Налоги!$B$5/(1+Налоги!$B$5)</f>
        <v>0</v>
      </c>
      <c r="F12" s="279"/>
      <c r="G12" s="276"/>
      <c r="H12" s="272"/>
      <c r="I12" s="272"/>
      <c r="J12" s="272"/>
      <c r="K12" s="272"/>
      <c r="L12" s="303"/>
      <c r="M12" s="272"/>
      <c r="N12" s="272"/>
      <c r="O12" s="272"/>
      <c r="P12" s="272"/>
      <c r="Q12" s="272"/>
      <c r="R12" s="168"/>
      <c r="S12" s="322" t="s">
        <v>311</v>
      </c>
      <c r="T12" s="323" t="s">
        <v>312</v>
      </c>
      <c r="U12" s="324">
        <f t="shared" ref="U12:U13" si="6">(W12-V12)</f>
        <v>81.967213114754102</v>
      </c>
      <c r="V12" s="325">
        <f>W12*Налоги!$B$5/(1+Налоги!$B$5)</f>
        <v>18.032786885245901</v>
      </c>
      <c r="W12" s="326">
        <v>100</v>
      </c>
      <c r="X12" s="327">
        <v>500</v>
      </c>
      <c r="Y12" s="328"/>
      <c r="Z12" s="328"/>
      <c r="AA12" s="328"/>
      <c r="AB12" s="328"/>
      <c r="AC12" s="329"/>
      <c r="AD12" s="328"/>
      <c r="AE12" s="328"/>
      <c r="AF12" s="328"/>
      <c r="AG12" s="328"/>
      <c r="AH12" s="330"/>
    </row>
    <row r="13" spans="1:49" x14ac:dyDescent="0.25">
      <c r="B13" s="213"/>
      <c r="C13" s="15"/>
      <c r="D13" s="77">
        <f t="shared" ref="D13" si="7">(F13-E13)</f>
        <v>0</v>
      </c>
      <c r="E13" s="115">
        <f>F13*Налоги!$B$5/(1+Налоги!$B$5)</f>
        <v>0</v>
      </c>
      <c r="F13" s="279"/>
      <c r="G13" s="276"/>
      <c r="H13" s="272"/>
      <c r="I13" s="272"/>
      <c r="J13" s="272"/>
      <c r="K13" s="272"/>
      <c r="L13" s="303"/>
      <c r="M13" s="272"/>
      <c r="N13" s="272"/>
      <c r="O13" s="272"/>
      <c r="P13" s="272"/>
      <c r="Q13" s="272"/>
      <c r="R13" s="168"/>
      <c r="S13" s="331" t="s">
        <v>314</v>
      </c>
      <c r="T13" s="323" t="s">
        <v>315</v>
      </c>
      <c r="U13" s="324">
        <f t="shared" si="6"/>
        <v>4.0983606557377046</v>
      </c>
      <c r="V13" s="325">
        <f>W13*Налоги!$B$5/(1+Налоги!$B$5)</f>
        <v>0.90163934426229519</v>
      </c>
      <c r="W13" s="326">
        <v>5</v>
      </c>
      <c r="X13" s="327">
        <v>100</v>
      </c>
      <c r="Y13" s="328"/>
      <c r="Z13" s="328"/>
      <c r="AA13" s="328"/>
      <c r="AB13" s="328"/>
      <c r="AC13" s="329"/>
      <c r="AD13" s="328"/>
      <c r="AE13" s="328"/>
      <c r="AF13" s="328"/>
      <c r="AG13" s="328"/>
      <c r="AH13" s="330"/>
    </row>
    <row r="14" spans="1:49" x14ac:dyDescent="0.25">
      <c r="B14" s="213"/>
      <c r="C14" s="15"/>
      <c r="D14" s="77">
        <f t="shared" ref="D14" si="8">(F14-E14)</f>
        <v>0</v>
      </c>
      <c r="E14" s="115">
        <f>F14*Налоги!$B$5/(1+Налоги!$B$5)</f>
        <v>0</v>
      </c>
      <c r="F14" s="279"/>
      <c r="G14" s="276"/>
      <c r="H14" s="272"/>
      <c r="I14" s="272"/>
      <c r="J14" s="272"/>
      <c r="K14" s="272"/>
      <c r="L14" s="303"/>
      <c r="M14" s="272"/>
      <c r="N14" s="272"/>
      <c r="O14" s="272"/>
      <c r="P14" s="272"/>
      <c r="Q14" s="272"/>
      <c r="R14" s="168"/>
      <c r="S14" s="314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315"/>
      <c r="AT14" s="168"/>
      <c r="AU14" s="168"/>
      <c r="AV14" s="168"/>
      <c r="AW14" s="168"/>
    </row>
    <row r="15" spans="1:49" ht="15" customHeight="1" x14ac:dyDescent="0.25">
      <c r="B15" s="213"/>
      <c r="C15" s="15"/>
      <c r="D15" s="77">
        <f t="shared" ref="D15" si="9">(F15-E15)</f>
        <v>0</v>
      </c>
      <c r="E15" s="115">
        <f>F15*Налоги!$B$5/(1+Налоги!$B$5)</f>
        <v>0</v>
      </c>
      <c r="F15" s="279"/>
      <c r="G15" s="276"/>
      <c r="H15" s="272"/>
      <c r="I15" s="272"/>
      <c r="J15" s="272"/>
      <c r="K15" s="272"/>
      <c r="L15" s="303"/>
      <c r="M15" s="272"/>
      <c r="N15" s="272"/>
      <c r="O15" s="272"/>
      <c r="P15" s="272"/>
      <c r="Q15" s="272"/>
      <c r="R15" s="168"/>
      <c r="S15" s="403" t="s">
        <v>316</v>
      </c>
      <c r="T15" s="404"/>
      <c r="U15" s="404"/>
      <c r="V15" s="404"/>
      <c r="W15" s="404"/>
      <c r="X15" s="404"/>
      <c r="Y15" s="404"/>
      <c r="Z15" s="404"/>
      <c r="AA15" s="404"/>
      <c r="AB15" s="404"/>
      <c r="AC15" s="181"/>
      <c r="AD15" s="181"/>
      <c r="AE15" s="181"/>
      <c r="AF15" s="181"/>
      <c r="AG15" s="181"/>
      <c r="AH15" s="315"/>
      <c r="AT15" s="168"/>
      <c r="AU15" s="168"/>
      <c r="AV15" s="168"/>
      <c r="AW15" s="168"/>
    </row>
    <row r="16" spans="1:49" x14ac:dyDescent="0.25">
      <c r="B16" s="213"/>
      <c r="C16" s="15"/>
      <c r="D16" s="77">
        <f t="shared" ref="D16:D18" si="10">(F16-E16)</f>
        <v>0</v>
      </c>
      <c r="E16" s="115">
        <f>F16*Налоги!$B$5/(1+Налоги!$B$5)</f>
        <v>0</v>
      </c>
      <c r="F16" s="279"/>
      <c r="G16" s="276"/>
      <c r="H16" s="272"/>
      <c r="I16" s="272"/>
      <c r="J16" s="272"/>
      <c r="K16" s="272"/>
      <c r="L16" s="303"/>
      <c r="M16" s="272"/>
      <c r="N16" s="272"/>
      <c r="O16" s="272"/>
      <c r="P16" s="272"/>
      <c r="Q16" s="272"/>
      <c r="R16" s="168"/>
      <c r="S16" s="403"/>
      <c r="T16" s="404"/>
      <c r="U16" s="404"/>
      <c r="V16" s="404"/>
      <c r="W16" s="404"/>
      <c r="X16" s="404"/>
      <c r="Y16" s="404"/>
      <c r="Z16" s="404"/>
      <c r="AA16" s="404"/>
      <c r="AB16" s="404"/>
      <c r="AC16" s="181"/>
      <c r="AD16" s="181"/>
      <c r="AE16" s="181"/>
      <c r="AF16" s="181"/>
      <c r="AG16" s="181"/>
      <c r="AH16" s="315"/>
      <c r="AT16" s="168"/>
      <c r="AU16" s="168"/>
      <c r="AV16" s="168"/>
      <c r="AW16" s="168"/>
    </row>
    <row r="17" spans="2:49" ht="15" customHeight="1" x14ac:dyDescent="0.25">
      <c r="B17" s="213"/>
      <c r="C17" s="15"/>
      <c r="D17" s="77">
        <f t="shared" si="10"/>
        <v>0</v>
      </c>
      <c r="E17" s="115">
        <f>F17*Налоги!$B$5/(1+Налоги!$B$5)</f>
        <v>0</v>
      </c>
      <c r="F17" s="279"/>
      <c r="G17" s="276"/>
      <c r="H17" s="272"/>
      <c r="I17" s="272"/>
      <c r="J17" s="272"/>
      <c r="K17" s="272"/>
      <c r="L17" s="303"/>
      <c r="M17" s="272"/>
      <c r="N17" s="272"/>
      <c r="O17" s="272"/>
      <c r="P17" s="272"/>
      <c r="Q17" s="272"/>
      <c r="R17" s="168"/>
      <c r="S17" s="403"/>
      <c r="T17" s="404"/>
      <c r="U17" s="404"/>
      <c r="V17" s="404"/>
      <c r="W17" s="404"/>
      <c r="X17" s="404"/>
      <c r="Y17" s="404"/>
      <c r="Z17" s="404"/>
      <c r="AA17" s="404"/>
      <c r="AB17" s="404"/>
      <c r="AC17" s="320"/>
      <c r="AD17" s="332"/>
      <c r="AE17" s="332"/>
      <c r="AF17" s="332"/>
      <c r="AG17" s="332"/>
      <c r="AH17" s="333"/>
      <c r="AT17" s="168"/>
      <c r="AU17" s="168"/>
      <c r="AV17" s="168"/>
      <c r="AW17" s="168"/>
    </row>
    <row r="18" spans="2:49" ht="15.75" thickBot="1" x14ac:dyDescent="0.3">
      <c r="B18" s="213"/>
      <c r="C18" s="15"/>
      <c r="D18" s="77">
        <f t="shared" si="10"/>
        <v>0</v>
      </c>
      <c r="E18" s="115">
        <f>F18*Налоги!$B$5/(1+Налоги!$B$5)</f>
        <v>0</v>
      </c>
      <c r="F18" s="279"/>
      <c r="G18" s="276"/>
      <c r="H18" s="272"/>
      <c r="I18" s="272"/>
      <c r="J18" s="272"/>
      <c r="K18" s="272"/>
      <c r="L18" s="303"/>
      <c r="M18" s="272"/>
      <c r="N18" s="272"/>
      <c r="O18" s="272"/>
      <c r="P18" s="272"/>
      <c r="Q18" s="272"/>
      <c r="R18" s="168"/>
      <c r="S18" s="403"/>
      <c r="T18" s="404"/>
      <c r="U18" s="404"/>
      <c r="V18" s="404"/>
      <c r="W18" s="404"/>
      <c r="X18" s="404"/>
      <c r="Y18" s="404"/>
      <c r="Z18" s="404"/>
      <c r="AA18" s="404"/>
      <c r="AB18" s="404"/>
      <c r="AC18" s="320"/>
      <c r="AD18" s="332"/>
      <c r="AE18" s="332"/>
      <c r="AF18" s="332"/>
      <c r="AG18" s="332"/>
      <c r="AH18" s="333"/>
      <c r="AT18" s="168"/>
      <c r="AU18" s="168"/>
      <c r="AV18" s="168"/>
      <c r="AW18" s="168"/>
    </row>
    <row r="19" spans="2:49" ht="15.75" thickBot="1" x14ac:dyDescent="0.3">
      <c r="B19" s="214"/>
      <c r="C19" s="207"/>
      <c r="D19" s="208">
        <f t="shared" ref="D19" si="11">(F19-E19)</f>
        <v>0</v>
      </c>
      <c r="E19" s="209">
        <f>F19*Налоги!$B$5/(1+Налоги!$B$5)</f>
        <v>0</v>
      </c>
      <c r="F19" s="280"/>
      <c r="G19" s="277"/>
      <c r="H19" s="273"/>
      <c r="I19" s="273"/>
      <c r="J19" s="273"/>
      <c r="K19" s="273"/>
      <c r="L19" s="304"/>
      <c r="M19" s="273"/>
      <c r="N19" s="273"/>
      <c r="O19" s="273"/>
      <c r="P19" s="273"/>
      <c r="Q19" s="273"/>
      <c r="R19" s="168"/>
      <c r="S19" s="394" t="s">
        <v>30</v>
      </c>
      <c r="T19" s="396" t="s">
        <v>215</v>
      </c>
      <c r="U19" s="396" t="s">
        <v>216</v>
      </c>
      <c r="V19" s="396" t="s">
        <v>217</v>
      </c>
      <c r="W19" s="398" t="s">
        <v>218</v>
      </c>
      <c r="X19" s="400" t="s">
        <v>293</v>
      </c>
      <c r="Y19" s="401"/>
      <c r="Z19" s="401"/>
      <c r="AA19" s="401"/>
      <c r="AB19" s="401"/>
      <c r="AC19" s="320"/>
      <c r="AD19" s="401" t="s">
        <v>294</v>
      </c>
      <c r="AE19" s="401"/>
      <c r="AF19" s="401"/>
      <c r="AG19" s="401"/>
      <c r="AH19" s="402"/>
    </row>
    <row r="20" spans="2:49" ht="24" thickBot="1" x14ac:dyDescent="0.3">
      <c r="B20" s="210" t="s">
        <v>7</v>
      </c>
      <c r="C20" s="211"/>
      <c r="D20" s="211"/>
      <c r="E20" s="211"/>
      <c r="F20" s="281"/>
      <c r="G20" s="278">
        <f>SUMPRODUCT($D$6:$D$19,G6:G19)</f>
        <v>0</v>
      </c>
      <c r="H20" s="274">
        <f t="shared" ref="H20:I20" si="12">SUMPRODUCT($D$6:$D$19,H6:H19)</f>
        <v>0</v>
      </c>
      <c r="I20" s="274">
        <f t="shared" si="12"/>
        <v>0</v>
      </c>
      <c r="J20" s="274">
        <f t="shared" ref="J20" si="13">SUMPRODUCT($D$6:$D$19,J6:J19)</f>
        <v>0</v>
      </c>
      <c r="K20" s="274">
        <f t="shared" ref="K20" si="14">SUMPRODUCT($D$6:$D$19,K6:K19)</f>
        <v>0</v>
      </c>
      <c r="L20" s="305"/>
      <c r="M20" s="274">
        <f>SUMPRODUCT($D$6:$D$19,M6:M19)</f>
        <v>0</v>
      </c>
      <c r="N20" s="274">
        <f t="shared" ref="N20:Q20" si="15">SUMPRODUCT($D$6:$D$19,N6:N19)</f>
        <v>0</v>
      </c>
      <c r="O20" s="274">
        <f t="shared" si="15"/>
        <v>0</v>
      </c>
      <c r="P20" s="274">
        <f t="shared" si="15"/>
        <v>0</v>
      </c>
      <c r="Q20" s="274">
        <f t="shared" si="15"/>
        <v>0</v>
      </c>
      <c r="R20" s="168"/>
      <c r="S20" s="395"/>
      <c r="T20" s="397"/>
      <c r="U20" s="397"/>
      <c r="V20" s="397"/>
      <c r="W20" s="399"/>
      <c r="X20" s="317" t="s">
        <v>112</v>
      </c>
      <c r="Y20" s="318" t="s">
        <v>313</v>
      </c>
      <c r="Z20" s="318" t="s">
        <v>313</v>
      </c>
      <c r="AA20" s="319" t="s">
        <v>313</v>
      </c>
      <c r="AB20" s="318" t="s">
        <v>313</v>
      </c>
      <c r="AC20" s="320"/>
      <c r="AD20" s="318" t="str">
        <f>X20</f>
        <v>Продукция</v>
      </c>
      <c r="AE20" s="318" t="str">
        <f t="shared" ref="AE20" si="16">Y20</f>
        <v>-</v>
      </c>
      <c r="AF20" s="318" t="str">
        <f t="shared" ref="AF20" si="17">Z20</f>
        <v>-</v>
      </c>
      <c r="AG20" s="318" t="str">
        <f t="shared" ref="AG20" si="18">AA20</f>
        <v>-</v>
      </c>
      <c r="AH20" s="321" t="str">
        <f t="shared" ref="AH20" si="19">AB20</f>
        <v>-</v>
      </c>
    </row>
    <row r="21" spans="2:49" ht="15.75" thickBot="1" x14ac:dyDescent="0.3">
      <c r="B21" s="186"/>
      <c r="C21" s="186"/>
      <c r="D21" s="168"/>
      <c r="E21" s="168"/>
      <c r="F21" s="168"/>
      <c r="L21" s="168"/>
      <c r="N21" s="168"/>
      <c r="O21" s="168"/>
      <c r="P21" s="168"/>
      <c r="Q21" s="168"/>
      <c r="R21" s="168"/>
      <c r="S21" s="322" t="s">
        <v>308</v>
      </c>
      <c r="T21" s="323" t="s">
        <v>309</v>
      </c>
      <c r="U21" s="324">
        <f>(W21-V21)</f>
        <v>819.67213114754099</v>
      </c>
      <c r="V21" s="325">
        <f>W21*Налоги!$B$5/(1+Налоги!$B$5)</f>
        <v>180.32786885245903</v>
      </c>
      <c r="W21" s="326">
        <v>1000</v>
      </c>
      <c r="X21" s="327">
        <v>2</v>
      </c>
      <c r="Y21" s="328"/>
      <c r="Z21" s="328"/>
      <c r="AA21" s="328"/>
      <c r="AB21" s="328"/>
      <c r="AC21" s="329"/>
      <c r="AD21" s="328">
        <v>1.5</v>
      </c>
      <c r="AE21" s="328"/>
      <c r="AF21" s="328"/>
      <c r="AG21" s="328"/>
      <c r="AH21" s="330"/>
    </row>
    <row r="22" spans="2:49" ht="15.75" thickBot="1" x14ac:dyDescent="0.3">
      <c r="B22" s="122" t="s">
        <v>31</v>
      </c>
      <c r="C22" s="123"/>
      <c r="D22" s="168"/>
      <c r="E22" s="168"/>
      <c r="F22" s="168"/>
      <c r="G22" s="413" t="s">
        <v>304</v>
      </c>
      <c r="H22" s="414"/>
      <c r="I22" s="414"/>
      <c r="J22" s="415"/>
      <c r="K22" s="298" t="s">
        <v>306</v>
      </c>
      <c r="L22" s="168"/>
      <c r="M22" s="419" t="s">
        <v>295</v>
      </c>
      <c r="N22" s="420"/>
      <c r="O22" s="421"/>
      <c r="P22" s="297" t="s">
        <v>277</v>
      </c>
      <c r="Q22" s="306" t="str">
        <f>IF(K22="да",VLOOKUP(P22,'Технически для ПМЗ'!$A$1:$B$34,2,),"без имзменений")</f>
        <v>без имзменений</v>
      </c>
      <c r="R22" s="168"/>
      <c r="S22" s="322" t="s">
        <v>311</v>
      </c>
      <c r="T22" s="323" t="s">
        <v>312</v>
      </c>
      <c r="U22" s="324">
        <f t="shared" ref="U22:U23" si="20">(W22-V22)</f>
        <v>81.967213114754102</v>
      </c>
      <c r="V22" s="325">
        <f>W22*Налоги!$B$5/(1+Налоги!$B$5)</f>
        <v>18.032786885245901</v>
      </c>
      <c r="W22" s="326">
        <v>100</v>
      </c>
      <c r="X22" s="327">
        <v>500</v>
      </c>
      <c r="Y22" s="328"/>
      <c r="Z22" s="328"/>
      <c r="AA22" s="328"/>
      <c r="AB22" s="328"/>
      <c r="AC22" s="329"/>
      <c r="AD22" s="328">
        <v>700</v>
      </c>
      <c r="AE22" s="328"/>
      <c r="AF22" s="328"/>
      <c r="AG22" s="328"/>
      <c r="AH22" s="330"/>
    </row>
    <row r="23" spans="2:49" ht="15.75" thickBot="1" x14ac:dyDescent="0.3">
      <c r="B23" s="186"/>
      <c r="C23" s="186"/>
      <c r="D23" s="168"/>
      <c r="E23" s="168"/>
      <c r="F23" s="168"/>
      <c r="G23" s="416"/>
      <c r="H23" s="417"/>
      <c r="I23" s="417"/>
      <c r="J23" s="418"/>
      <c r="L23" s="168"/>
      <c r="M23" s="422"/>
      <c r="N23" s="423"/>
      <c r="O23" s="424"/>
      <c r="Q23" s="168"/>
      <c r="R23" s="168"/>
      <c r="S23" s="334" t="s">
        <v>314</v>
      </c>
      <c r="T23" s="335" t="s">
        <v>315</v>
      </c>
      <c r="U23" s="336">
        <f t="shared" si="20"/>
        <v>4.0983606557377046</v>
      </c>
      <c r="V23" s="337">
        <f>W23*Налоги!$B$5/(1+Налоги!$B$5)</f>
        <v>0.90163934426229519</v>
      </c>
      <c r="W23" s="338">
        <v>5</v>
      </c>
      <c r="X23" s="339">
        <v>100</v>
      </c>
      <c r="Y23" s="340"/>
      <c r="Z23" s="340"/>
      <c r="AA23" s="340"/>
      <c r="AB23" s="340"/>
      <c r="AC23" s="341"/>
      <c r="AD23" s="340">
        <v>50</v>
      </c>
      <c r="AE23" s="340"/>
      <c r="AF23" s="340"/>
      <c r="AG23" s="340"/>
      <c r="AH23" s="342"/>
    </row>
    <row r="24" spans="2:49" x14ac:dyDescent="0.25">
      <c r="B24" s="433" t="s">
        <v>32</v>
      </c>
      <c r="C24" s="433"/>
      <c r="D24" s="433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T24" s="168"/>
      <c r="AU24" s="168"/>
    </row>
    <row r="25" spans="2:49" x14ac:dyDescent="0.25">
      <c r="B25" s="290" t="s">
        <v>1</v>
      </c>
      <c r="C25" s="290"/>
      <c r="D25" s="290"/>
      <c r="E25" s="439"/>
      <c r="F25" s="440"/>
      <c r="G25" s="440"/>
      <c r="H25" s="441"/>
      <c r="I25" s="369">
        <v>2026</v>
      </c>
      <c r="J25" s="370"/>
      <c r="K25" s="370"/>
      <c r="L25" s="371"/>
      <c r="M25" s="369">
        <f t="shared" ref="M25" si="21">I25+1</f>
        <v>2027</v>
      </c>
      <c r="N25" s="370"/>
      <c r="O25" s="370"/>
      <c r="P25" s="371"/>
      <c r="Q25" s="369">
        <f t="shared" ref="Q25" si="22">M25+1</f>
        <v>2028</v>
      </c>
      <c r="R25" s="370"/>
      <c r="S25" s="370"/>
      <c r="T25" s="371"/>
      <c r="U25" s="369">
        <f t="shared" ref="U25" si="23">Q25+1</f>
        <v>2029</v>
      </c>
      <c r="V25" s="370"/>
      <c r="W25" s="370"/>
      <c r="X25" s="371"/>
      <c r="Y25" s="369">
        <f t="shared" ref="Y25" si="24">U25+1</f>
        <v>2030</v>
      </c>
      <c r="Z25" s="370"/>
      <c r="AA25" s="370"/>
      <c r="AB25" s="371"/>
      <c r="AC25" s="369">
        <f t="shared" ref="AC25" si="25">Y25+1</f>
        <v>2031</v>
      </c>
      <c r="AD25" s="370"/>
      <c r="AE25" s="370"/>
      <c r="AF25" s="371"/>
      <c r="AG25" s="168"/>
      <c r="AH25" s="168"/>
    </row>
    <row r="26" spans="2:49" x14ac:dyDescent="0.25">
      <c r="B26" s="291"/>
      <c r="C26" s="291"/>
      <c r="D26" s="291"/>
      <c r="E26" s="356"/>
      <c r="F26" s="356"/>
      <c r="G26" s="356"/>
      <c r="H26" s="356"/>
      <c r="I26" s="6"/>
      <c r="J26" s="6" t="s">
        <v>274</v>
      </c>
      <c r="K26" s="6" t="s">
        <v>275</v>
      </c>
      <c r="L26" s="6" t="s">
        <v>276</v>
      </c>
      <c r="M26" s="6" t="s">
        <v>277</v>
      </c>
      <c r="N26" s="6" t="s">
        <v>278</v>
      </c>
      <c r="O26" s="6" t="s">
        <v>279</v>
      </c>
      <c r="P26" s="6" t="s">
        <v>280</v>
      </c>
      <c r="Q26" s="6" t="s">
        <v>286</v>
      </c>
      <c r="R26" s="6" t="s">
        <v>287</v>
      </c>
      <c r="S26" s="6" t="s">
        <v>288</v>
      </c>
      <c r="T26" s="6" t="s">
        <v>289</v>
      </c>
      <c r="U26" s="6" t="s">
        <v>290</v>
      </c>
      <c r="V26" s="6" t="s">
        <v>296</v>
      </c>
      <c r="W26" s="6" t="s">
        <v>297</v>
      </c>
      <c r="X26" s="6" t="s">
        <v>298</v>
      </c>
      <c r="Y26" s="6" t="s">
        <v>299</v>
      </c>
      <c r="Z26" s="6" t="s">
        <v>300</v>
      </c>
      <c r="AA26" s="6" t="s">
        <v>301</v>
      </c>
      <c r="AB26" s="6" t="s">
        <v>302</v>
      </c>
      <c r="AC26" s="6" t="s">
        <v>303</v>
      </c>
      <c r="AD26" s="6" t="s">
        <v>317</v>
      </c>
      <c r="AE26" s="6" t="s">
        <v>328</v>
      </c>
      <c r="AF26" s="6" t="s">
        <v>329</v>
      </c>
      <c r="AG26" s="168"/>
      <c r="AH26" s="168"/>
    </row>
    <row r="27" spans="2:49" x14ac:dyDescent="0.25">
      <c r="B27" s="427">
        <f>'План производства и продаж'!B4</f>
        <v>0</v>
      </c>
      <c r="C27" s="428"/>
      <c r="D27" s="429"/>
      <c r="E27" s="357"/>
      <c r="F27" s="357"/>
      <c r="G27" s="357"/>
      <c r="H27" s="357"/>
      <c r="I27" s="357"/>
      <c r="J27" s="26">
        <f>IF(S22="без изменений",($G$20*'План производства и продаж'!H39/1000),IF(J35&lt;=$Q$22,($G$20*'План производства и продаж'!H39/1000),($M$20*'План производства и продаж'!H39/1000)))</f>
        <v>0</v>
      </c>
      <c r="K27" s="26">
        <f>IF(T22="без изменений",($G$20*'План производства и продаж'!I39/1000),IF(K35&lt;=$Q$22,($G$20*'План производства и продаж'!I39/1000),($M$20*'План производства и продаж'!I39/1000)))</f>
        <v>0</v>
      </c>
      <c r="L27" s="26">
        <f>IF(U22="без изменений",($G$20*'План производства и продаж'!J39/1000),IF(L35&lt;=$Q$22,($G$20*'План производства и продаж'!J39/1000),($M$20*'План производства и продаж'!J39/1000)))</f>
        <v>0</v>
      </c>
      <c r="M27" s="26">
        <f>IF(V22="без изменений",($G$20*'План производства и продаж'!K39/1000),IF(M35&lt;=$Q$22,($G$20*'План производства и продаж'!K39/1000),($M$20*'План производства и продаж'!K39/1000)))</f>
        <v>0</v>
      </c>
      <c r="N27" s="26">
        <f>IF(W22="без изменений",($G$20*'План производства и продаж'!L39/1000),IF(N35&lt;=$Q$22,($G$20*'План производства и продаж'!L39/1000),($M$20*'План производства и продаж'!L39/1000)))</f>
        <v>0</v>
      </c>
      <c r="O27" s="26">
        <f>IF(X22="без изменений",($G$20*'План производства и продаж'!M39/1000),IF(O35&lt;=$Q$22,($G$20*'План производства и продаж'!M39/1000),($M$20*'План производства и продаж'!M39/1000)))</f>
        <v>0</v>
      </c>
      <c r="P27" s="26">
        <f>IF(Y22="без изменений",($G$20*'План производства и продаж'!N39/1000),IF(P35&lt;=$Q$22,($G$20*'План производства и продаж'!N39/1000),($M$20*'План производства и продаж'!N39/1000)))</f>
        <v>0</v>
      </c>
      <c r="Q27" s="26">
        <f>IF(Z22="без изменений",($G$20*'План производства и продаж'!O39/1000),IF(Q35&lt;=$Q$22,($G$20*'План производства и продаж'!O39/1000),($M$20*'План производства и продаж'!O39/1000)))</f>
        <v>0</v>
      </c>
      <c r="R27" s="26">
        <f>IF(AA22="без изменений",($G$20*'План производства и продаж'!P39/1000),IF(R35&lt;=$Q$22,($G$20*'План производства и продаж'!P39/1000),($M$20*'План производства и продаж'!P39/1000)))</f>
        <v>0</v>
      </c>
      <c r="S27" s="26">
        <f>IF(AB22="без изменений",($G$20*'План производства и продаж'!Q39/1000),IF(S35&lt;=$Q$22,($G$20*'План производства и продаж'!Q39/1000),($M$20*'План производства и продаж'!Q39/1000)))</f>
        <v>0</v>
      </c>
      <c r="T27" s="26">
        <f>IF(AC22="без изменений",($G$20*'План производства и продаж'!R39/1000),IF(T35&lt;=$Q$22,($G$20*'План производства и продаж'!R39/1000),($M$20*'План производства и продаж'!R39/1000)))</f>
        <v>0</v>
      </c>
      <c r="U27" s="26">
        <f>IF(AD22="без изменений",($G$20*'План производства и продаж'!S39/1000),IF(U35&lt;=$Q$22,($G$20*'План производства и продаж'!S39/1000),($M$20*'План производства и продаж'!S39/1000)))</f>
        <v>0</v>
      </c>
      <c r="V27" s="26">
        <f>IF(AE22="без изменений",($G$20*'План производства и продаж'!T39/1000),IF(V35&lt;=$Q$22,($G$20*'План производства и продаж'!T39/1000),($M$20*'План производства и продаж'!T39/1000)))</f>
        <v>0</v>
      </c>
      <c r="W27" s="26">
        <f>IF(AF22="без изменений",($G$20*'План производства и продаж'!U39/1000),IF(W35&lt;=$Q$22,($G$20*'План производства и продаж'!U39/1000),($M$20*'План производства и продаж'!U39/1000)))</f>
        <v>0</v>
      </c>
      <c r="X27" s="26">
        <f>IF(AG22="без изменений",($G$20*'План производства и продаж'!V39/1000),IF(X35&lt;=$Q$22,($G$20*'План производства и продаж'!V39/1000),($M$20*'План производства и продаж'!V39/1000)))</f>
        <v>0</v>
      </c>
      <c r="Y27" s="26">
        <f>IF(AH22="без изменений",($G$20*'План производства и продаж'!W39/1000),IF(Y35&lt;=$Q$22,($G$20*'План производства и продаж'!W39/1000),($M$20*'План производства и продаж'!W39/1000)))</f>
        <v>0</v>
      </c>
      <c r="Z27" s="26">
        <f>IF(AI22="без изменений",($G$20*'План производства и продаж'!X39/1000),IF(Z35&lt;=$Q$22,($G$20*'План производства и продаж'!X39/1000),($M$20*'План производства и продаж'!X39/1000)))</f>
        <v>0</v>
      </c>
      <c r="AA27" s="26">
        <f>IF(AJ22="без изменений",($G$20*'План производства и продаж'!Y39/1000),IF(AA35&lt;=$Q$22,($G$20*'План производства и продаж'!Y39/1000),($M$20*'План производства и продаж'!Y39/1000)))</f>
        <v>0</v>
      </c>
      <c r="AB27" s="26">
        <f>IF(AK22="без изменений",($G$20*'План производства и продаж'!Z39/1000),IF(AB35&lt;=$Q$22,($G$20*'План производства и продаж'!Z39/1000),($M$20*'План производства и продаж'!Z39/1000)))</f>
        <v>0</v>
      </c>
      <c r="AC27" s="26">
        <f>IF(AL22="без изменений",($G$20*'План производства и продаж'!AA39/1000),IF(AC35&lt;=$Q$22,($G$20*'План производства и продаж'!AA39/1000),($M$20*'План производства и продаж'!AA39/1000)))</f>
        <v>0</v>
      </c>
      <c r="AD27" s="26">
        <f>IF(AM22="без изменений",($G$20*'План производства и продаж'!AB39/1000),IF(AD35&lt;=$Q$22,($G$20*'План производства и продаж'!AB39/1000),($M$20*'План производства и продаж'!AB39/1000)))</f>
        <v>0</v>
      </c>
      <c r="AE27" s="26">
        <f>IF(AN22="без изменений",($G$20*'План производства и продаж'!AC39/1000),IF(AE35&lt;=$Q$22,($G$20*'План производства и продаж'!AC39/1000),($M$20*'План производства и продаж'!AC39/1000)))</f>
        <v>0</v>
      </c>
      <c r="AF27" s="26">
        <f>IF(AO22="без изменений",($G$20*'План производства и продаж'!AD39/1000),IF(AF35&lt;=$Q$22,($G$20*'План производства и продаж'!AD39/1000),($M$20*'План производства и продаж'!AD39/1000)))</f>
        <v>0</v>
      </c>
      <c r="AG27" s="168"/>
      <c r="AH27" s="168"/>
    </row>
    <row r="28" spans="2:49" x14ac:dyDescent="0.25">
      <c r="B28" s="427">
        <f>'План производства и продаж'!B5</f>
        <v>0</v>
      </c>
      <c r="C28" s="428"/>
      <c r="D28" s="429"/>
      <c r="E28" s="357"/>
      <c r="F28" s="357"/>
      <c r="G28" s="357"/>
      <c r="H28" s="357"/>
      <c r="I28" s="357"/>
      <c r="J28" s="26">
        <f>IF($Q$22="без изменений",($H$20*'План производства и продаж'!H40/1000),IF(J35&lt;=$Q$22,($H$20*'План производства и продаж'!H40/1000),($N$20*'План производства и продаж'!H40/1000)))</f>
        <v>0</v>
      </c>
      <c r="K28" s="26">
        <f>IF($Q$22="без изменений",($H$20*'План производства и продаж'!I40/1000),IF(K35&lt;=$Q$22,($H$20*'План производства и продаж'!I40/1000),($N$20*'План производства и продаж'!I40/1000)))</f>
        <v>0</v>
      </c>
      <c r="L28" s="26">
        <f>IF($Q$22="без изменений",($H$20*'План производства и продаж'!J40/1000),IF(L35&lt;=$Q$22,($H$20*'План производства и продаж'!J40/1000),($N$20*'План производства и продаж'!J40/1000)))</f>
        <v>0</v>
      </c>
      <c r="M28" s="26">
        <f>IF($Q$22="без изменений",($H$20*'План производства и продаж'!K40/1000),IF(M35&lt;=$Q$22,($H$20*'План производства и продаж'!K40/1000),($N$20*'План производства и продаж'!K40/1000)))</f>
        <v>0</v>
      </c>
      <c r="N28" s="26">
        <f>IF($Q$22="без изменений",($H$20*'План производства и продаж'!L40/1000),IF(N35&lt;=$Q$22,($H$20*'План производства и продаж'!L40/1000),($N$20*'План производства и продаж'!L40/1000)))</f>
        <v>0</v>
      </c>
      <c r="O28" s="26">
        <f>IF($Q$22="без изменений",($H$20*'План производства и продаж'!M40/1000),IF(O35&lt;=$Q$22,($H$20*'План производства и продаж'!M40/1000),($N$20*'План производства и продаж'!M40/1000)))</f>
        <v>0</v>
      </c>
      <c r="P28" s="26">
        <f>IF($Q$22="без изменений",($H$20*'План производства и продаж'!N40/1000),IF(P35&lt;=$Q$22,($H$20*'План производства и продаж'!N40/1000),($N$20*'План производства и продаж'!N40/1000)))</f>
        <v>0</v>
      </c>
      <c r="Q28" s="26">
        <f>IF($Q$22="без изменений",($H$20*'План производства и продаж'!O40/1000),IF(Q35&lt;=$Q$22,($H$20*'План производства и продаж'!O40/1000),($N$20*'План производства и продаж'!O40/1000)))</f>
        <v>0</v>
      </c>
      <c r="R28" s="26">
        <f>IF($Q$22="без изменений",($H$20*'План производства и продаж'!P40/1000),IF(R35&lt;=$Q$22,($H$20*'План производства и продаж'!P40/1000),($N$20*'План производства и продаж'!P40/1000)))</f>
        <v>0</v>
      </c>
      <c r="S28" s="26">
        <f>IF($Q$22="без изменений",($H$20*'План производства и продаж'!Q40/1000),IF(S35&lt;=$Q$22,($H$20*'План производства и продаж'!Q40/1000),($N$20*'План производства и продаж'!Q40/1000)))</f>
        <v>0</v>
      </c>
      <c r="T28" s="26">
        <f>IF($Q$22="без изменений",($H$20*'План производства и продаж'!R40/1000),IF(T35&lt;=$Q$22,($H$20*'План производства и продаж'!R40/1000),($N$20*'План производства и продаж'!R40/1000)))</f>
        <v>0</v>
      </c>
      <c r="U28" s="26">
        <f>IF($Q$22="без изменений",($H$20*'План производства и продаж'!S40/1000),IF(U35&lt;=$Q$22,($H$20*'План производства и продаж'!S40/1000),($N$20*'План производства и продаж'!S40/1000)))</f>
        <v>0</v>
      </c>
      <c r="V28" s="26">
        <f>IF($Q$22="без изменений",($H$20*'План производства и продаж'!T40/1000),IF(V35&lt;=$Q$22,($H$20*'План производства и продаж'!T40/1000),($N$20*'План производства и продаж'!T40/1000)))</f>
        <v>0</v>
      </c>
      <c r="W28" s="26">
        <f>IF($Q$22="без изменений",($H$20*'План производства и продаж'!U40/1000),IF(W35&lt;=$Q$22,($H$20*'План производства и продаж'!U40/1000),($N$20*'План производства и продаж'!U40/1000)))</f>
        <v>0</v>
      </c>
      <c r="X28" s="26">
        <f>IF($Q$22="без изменений",($H$20*'План производства и продаж'!V40/1000),IF(X35&lt;=$Q$22,($H$20*'План производства и продаж'!V40/1000),($N$20*'План производства и продаж'!V40/1000)))</f>
        <v>0</v>
      </c>
      <c r="Y28" s="26">
        <f>IF($Q$22="без изменений",($H$20*'План производства и продаж'!W40/1000),IF(Y35&lt;=$Q$22,($H$20*'План производства и продаж'!W40/1000),($N$20*'План производства и продаж'!W40/1000)))</f>
        <v>0</v>
      </c>
      <c r="Z28" s="26">
        <f>IF($Q$22="без изменений",($H$20*'План производства и продаж'!X40/1000),IF(Z35&lt;=$Q$22,($H$20*'План производства и продаж'!X40/1000),($N$20*'План производства и продаж'!X40/1000)))</f>
        <v>0</v>
      </c>
      <c r="AA28" s="26">
        <f>IF($Q$22="без изменений",($H$20*'План производства и продаж'!Y40/1000),IF(AA35&lt;=$Q$22,($H$20*'План производства и продаж'!Y40/1000),($N$20*'План производства и продаж'!Y40/1000)))</f>
        <v>0</v>
      </c>
      <c r="AB28" s="26">
        <f>IF($Q$22="без изменений",($H$20*'План производства и продаж'!Z40/1000),IF(AB35&lt;=$Q$22,($H$20*'План производства и продаж'!Z40/1000),($N$20*'План производства и продаж'!Z40/1000)))</f>
        <v>0</v>
      </c>
      <c r="AC28" s="26">
        <f>IF($Q$22="без изменений",($H$20*'План производства и продаж'!AA40/1000),IF(AC35&lt;=$Q$22,($H$20*'План производства и продаж'!AA40/1000),($N$20*'План производства и продаж'!AA40/1000)))</f>
        <v>0</v>
      </c>
      <c r="AD28" s="26">
        <f>IF($Q$22="без изменений",($H$20*'План производства и продаж'!AB40/1000),IF(AD35&lt;=$Q$22,($H$20*'План производства и продаж'!AB40/1000),($N$20*'План производства и продаж'!AB40/1000)))</f>
        <v>0</v>
      </c>
      <c r="AE28" s="26">
        <f>IF($Q$22="без изменений",($H$20*'План производства и продаж'!AC40/1000),IF(AE35&lt;=$Q$22,($H$20*'План производства и продаж'!AC40/1000),($N$20*'План производства и продаж'!AC40/1000)))</f>
        <v>0</v>
      </c>
      <c r="AF28" s="26">
        <f>IF($Q$22="без изменений",($H$20*'План производства и продаж'!AD40/1000),IF(AF35&lt;=$Q$22,($H$20*'План производства и продаж'!AD40/1000),($N$20*'План производства и продаж'!AD40/1000)))</f>
        <v>0</v>
      </c>
      <c r="AG28" s="168"/>
      <c r="AH28" s="168"/>
    </row>
    <row r="29" spans="2:49" x14ac:dyDescent="0.25">
      <c r="B29" s="427">
        <f>'План производства и продаж'!B6</f>
        <v>0</v>
      </c>
      <c r="C29" s="428"/>
      <c r="D29" s="429"/>
      <c r="E29" s="357"/>
      <c r="F29" s="357"/>
      <c r="G29" s="357"/>
      <c r="H29" s="357"/>
      <c r="I29" s="357"/>
      <c r="J29" s="26">
        <f>IF($Q$22="без изменений",($I$20*'План производства и продаж'!H41/1000),IF(J35&lt;=$Q$22,($I$20*'План производства и продаж'!H41/1000),($O$20*'План производства и продаж'!H41/1000)))</f>
        <v>0</v>
      </c>
      <c r="K29" s="26">
        <f>IF($Q$22="без изменений",($I$20*'План производства и продаж'!I41/1000),IF(K35&lt;=$Q$22,($I$20*'План производства и продаж'!I41/1000),($O$20*'План производства и продаж'!I41/1000)))</f>
        <v>0</v>
      </c>
      <c r="L29" s="26">
        <f>IF($Q$22="без изменений",($I$20*'План производства и продаж'!J41/1000),IF(L35&lt;=$Q$22,($I$20*'План производства и продаж'!J41/1000),($O$20*'План производства и продаж'!J41/1000)))</f>
        <v>0</v>
      </c>
      <c r="M29" s="26">
        <f>IF($Q$22="без изменений",($I$20*'План производства и продаж'!K41/1000),IF(M35&lt;=$Q$22,($I$20*'План производства и продаж'!K41/1000),($O$20*'План производства и продаж'!K41/1000)))</f>
        <v>0</v>
      </c>
      <c r="N29" s="26">
        <f>IF($Q$22="без изменений",($I$20*'План производства и продаж'!L41/1000),IF(N35&lt;=$Q$22,($I$20*'План производства и продаж'!L41/1000),($O$20*'План производства и продаж'!L41/1000)))</f>
        <v>0</v>
      </c>
      <c r="O29" s="26">
        <f>IF($Q$22="без изменений",($I$20*'План производства и продаж'!M41/1000),IF(O35&lt;=$Q$22,($I$20*'План производства и продаж'!M41/1000),($O$20*'План производства и продаж'!M41/1000)))</f>
        <v>0</v>
      </c>
      <c r="P29" s="26">
        <f>IF($Q$22="без изменений",($I$20*'План производства и продаж'!N41/1000),IF(P35&lt;=$Q$22,($I$20*'План производства и продаж'!N41/1000),($O$20*'План производства и продаж'!N41/1000)))</f>
        <v>0</v>
      </c>
      <c r="Q29" s="26">
        <f>IF($Q$22="без изменений",($I$20*'План производства и продаж'!O41/1000),IF(Q35&lt;=$Q$22,($I$20*'План производства и продаж'!O41/1000),($O$20*'План производства и продаж'!O41/1000)))</f>
        <v>0</v>
      </c>
      <c r="R29" s="26">
        <f>IF($Q$22="без изменений",($I$20*'План производства и продаж'!P41/1000),IF(R35&lt;=$Q$22,($I$20*'План производства и продаж'!P41/1000),($O$20*'План производства и продаж'!P41/1000)))</f>
        <v>0</v>
      </c>
      <c r="S29" s="26">
        <f>IF($Q$22="без изменений",($I$20*'План производства и продаж'!Q41/1000),IF(S35&lt;=$Q$22,($I$20*'План производства и продаж'!Q41/1000),($O$20*'План производства и продаж'!Q41/1000)))</f>
        <v>0</v>
      </c>
      <c r="T29" s="26">
        <f>IF($Q$22="без изменений",($I$20*'План производства и продаж'!R41/1000),IF(T35&lt;=$Q$22,($I$20*'План производства и продаж'!R41/1000),($O$20*'План производства и продаж'!R41/1000)))</f>
        <v>0</v>
      </c>
      <c r="U29" s="26">
        <f>IF($Q$22="без изменений",($I$20*'План производства и продаж'!S41/1000),IF(U35&lt;=$Q$22,($I$20*'План производства и продаж'!S41/1000),($O$20*'План производства и продаж'!S41/1000)))</f>
        <v>0</v>
      </c>
      <c r="V29" s="26">
        <f>IF($Q$22="без изменений",($I$20*'План производства и продаж'!T41/1000),IF(V35&lt;=$Q$22,($I$20*'План производства и продаж'!T41/1000),($O$20*'План производства и продаж'!T41/1000)))</f>
        <v>0</v>
      </c>
      <c r="W29" s="26">
        <f>IF($Q$22="без изменений",($I$20*'План производства и продаж'!U41/1000),IF(W35&lt;=$Q$22,($I$20*'План производства и продаж'!U41/1000),($O$20*'План производства и продаж'!U41/1000)))</f>
        <v>0</v>
      </c>
      <c r="X29" s="26">
        <f>IF($Q$22="без изменений",($I$20*'План производства и продаж'!V41/1000),IF(X35&lt;=$Q$22,($I$20*'План производства и продаж'!V41/1000),($O$20*'План производства и продаж'!V41/1000)))</f>
        <v>0</v>
      </c>
      <c r="Y29" s="26">
        <f>IF($Q$22="без изменений",($I$20*'План производства и продаж'!W41/1000),IF(Y35&lt;=$Q$22,($I$20*'План производства и продаж'!W41/1000),($O$20*'План производства и продаж'!W41/1000)))</f>
        <v>0</v>
      </c>
      <c r="Z29" s="26">
        <f>IF($Q$22="без изменений",($I$20*'План производства и продаж'!X41/1000),IF(Z35&lt;=$Q$22,($I$20*'План производства и продаж'!X41/1000),($O$20*'План производства и продаж'!X41/1000)))</f>
        <v>0</v>
      </c>
      <c r="AA29" s="26">
        <f>IF($Q$22="без изменений",($I$20*'План производства и продаж'!Y41/1000),IF(AA35&lt;=$Q$22,($I$20*'План производства и продаж'!Y41/1000),($O$20*'План производства и продаж'!Y41/1000)))</f>
        <v>0</v>
      </c>
      <c r="AB29" s="26">
        <f>IF($Q$22="без изменений",($I$20*'План производства и продаж'!Z41/1000),IF(AB35&lt;=$Q$22,($I$20*'План производства и продаж'!Z41/1000),($O$20*'План производства и продаж'!Z41/1000)))</f>
        <v>0</v>
      </c>
      <c r="AC29" s="26">
        <f>IF($Q$22="без изменений",($I$20*'План производства и продаж'!AA41/1000),IF(AC35&lt;=$Q$22,($I$20*'План производства и продаж'!AA41/1000),($O$20*'План производства и продаж'!AA41/1000)))</f>
        <v>0</v>
      </c>
      <c r="AD29" s="26">
        <f>IF($Q$22="без изменений",($I$20*'План производства и продаж'!AB41/1000),IF(AD35&lt;=$Q$22,($I$20*'План производства и продаж'!AB41/1000),($O$20*'План производства и продаж'!AB41/1000)))</f>
        <v>0</v>
      </c>
      <c r="AE29" s="26">
        <f>IF($Q$22="без изменений",($I$20*'План производства и продаж'!AC41/1000),IF(AE35&lt;=$Q$22,($I$20*'План производства и продаж'!AC41/1000),($O$20*'План производства и продаж'!AC41/1000)))</f>
        <v>0</v>
      </c>
      <c r="AF29" s="26">
        <f>IF($Q$22="без изменений",($I$20*'План производства и продаж'!AD41/1000),IF(AF35&lt;=$Q$22,($I$20*'План производства и продаж'!AD41/1000),($O$20*'План производства и продаж'!AD41/1000)))</f>
        <v>0</v>
      </c>
      <c r="AG29" s="168"/>
      <c r="AH29" s="168"/>
    </row>
    <row r="30" spans="2:49" x14ac:dyDescent="0.25">
      <c r="B30" s="427">
        <f>'План производства и продаж'!B7</f>
        <v>0</v>
      </c>
      <c r="C30" s="428"/>
      <c r="D30" s="429"/>
      <c r="E30" s="357"/>
      <c r="F30" s="357"/>
      <c r="G30" s="357"/>
      <c r="H30" s="357"/>
      <c r="I30" s="357"/>
      <c r="J30" s="26">
        <f>IF($Q$22="без изменений",($J$20*'План производства и продаж'!H42/1000),IF(J35&lt;=$Q$22,($J$20*'План производства и продаж'!H42/1000),($P$20*'План производства и продаж'!H42/1000)))</f>
        <v>0</v>
      </c>
      <c r="K30" s="26">
        <f>IF($Q$22="без изменений",($J$20*'План производства и продаж'!I42/1000),IF(K35&lt;=$Q$22,($J$20*'План производства и продаж'!I42/1000),($P$20*'План производства и продаж'!I42/1000)))</f>
        <v>0</v>
      </c>
      <c r="L30" s="26">
        <f>IF($Q$22="без изменений",($J$20*'План производства и продаж'!J42/1000),IF(L35&lt;=$Q$22,($J$20*'План производства и продаж'!J42/1000),($P$20*'План производства и продаж'!J42/1000)))</f>
        <v>0</v>
      </c>
      <c r="M30" s="26">
        <f>IF($Q$22="без изменений",($J$20*'План производства и продаж'!K42/1000),IF(M35&lt;=$Q$22,($J$20*'План производства и продаж'!K42/1000),($P$20*'План производства и продаж'!K42/1000)))</f>
        <v>0</v>
      </c>
      <c r="N30" s="26">
        <f>IF($Q$22="без изменений",($J$20*'План производства и продаж'!L42/1000),IF(N35&lt;=$Q$22,($J$20*'План производства и продаж'!L42/1000),($P$20*'План производства и продаж'!L42/1000)))</f>
        <v>0</v>
      </c>
      <c r="O30" s="26">
        <f>IF($Q$22="без изменений",($J$20*'План производства и продаж'!M42/1000),IF(O35&lt;=$Q$22,($J$20*'План производства и продаж'!M42/1000),($P$20*'План производства и продаж'!M42/1000)))</f>
        <v>0</v>
      </c>
      <c r="P30" s="26">
        <f>IF($Q$22="без изменений",($J$20*'План производства и продаж'!N42/1000),IF(P35&lt;=$Q$22,($J$20*'План производства и продаж'!N42/1000),($P$20*'План производства и продаж'!N42/1000)))</f>
        <v>0</v>
      </c>
      <c r="Q30" s="26">
        <f>IF($Q$22="без изменений",($J$20*'План производства и продаж'!O42/1000),IF(Q35&lt;=$Q$22,($J$20*'План производства и продаж'!O42/1000),($P$20*'План производства и продаж'!O42/1000)))</f>
        <v>0</v>
      </c>
      <c r="R30" s="26">
        <f>IF($Q$22="без изменений",($J$20*'План производства и продаж'!P42/1000),IF(R35&lt;=$Q$22,($J$20*'План производства и продаж'!P42/1000),($P$20*'План производства и продаж'!P42/1000)))</f>
        <v>0</v>
      </c>
      <c r="S30" s="26">
        <f>IF($Q$22="без изменений",($J$20*'План производства и продаж'!Q42/1000),IF(S35&lt;=$Q$22,($J$20*'План производства и продаж'!Q42/1000),($P$20*'План производства и продаж'!Q42/1000)))</f>
        <v>0</v>
      </c>
      <c r="T30" s="26">
        <f>IF($Q$22="без изменений",($J$20*'План производства и продаж'!R42/1000),IF(T35&lt;=$Q$22,($J$20*'План производства и продаж'!R42/1000),($P$20*'План производства и продаж'!R42/1000)))</f>
        <v>0</v>
      </c>
      <c r="U30" s="26">
        <f>IF($Q$22="без изменений",($J$20*'План производства и продаж'!S42/1000),IF(U35&lt;=$Q$22,($J$20*'План производства и продаж'!S42/1000),($P$20*'План производства и продаж'!S42/1000)))</f>
        <v>0</v>
      </c>
      <c r="V30" s="26">
        <f>IF($Q$22="без изменений",($J$20*'План производства и продаж'!T42/1000),IF(V35&lt;=$Q$22,($J$20*'План производства и продаж'!T42/1000),($P$20*'План производства и продаж'!T42/1000)))</f>
        <v>0</v>
      </c>
      <c r="W30" s="26">
        <f>IF($Q$22="без изменений",($J$20*'План производства и продаж'!U42/1000),IF(W35&lt;=$Q$22,($J$20*'План производства и продаж'!U42/1000),($P$20*'План производства и продаж'!U42/1000)))</f>
        <v>0</v>
      </c>
      <c r="X30" s="26">
        <f>IF($Q$22="без изменений",($J$20*'План производства и продаж'!V42/1000),IF(X35&lt;=$Q$22,($J$20*'План производства и продаж'!V42/1000),($P$20*'План производства и продаж'!V42/1000)))</f>
        <v>0</v>
      </c>
      <c r="Y30" s="26">
        <f>IF($Q$22="без изменений",($J$20*'План производства и продаж'!W42/1000),IF(Y35&lt;=$Q$22,($J$20*'План производства и продаж'!W42/1000),($P$20*'План производства и продаж'!W42/1000)))</f>
        <v>0</v>
      </c>
      <c r="Z30" s="26">
        <f>IF($Q$22="без изменений",($J$20*'План производства и продаж'!X42/1000),IF(Z35&lt;=$Q$22,($J$20*'План производства и продаж'!X42/1000),($P$20*'План производства и продаж'!X42/1000)))</f>
        <v>0</v>
      </c>
      <c r="AA30" s="26">
        <f>IF($Q$22="без изменений",($J$20*'План производства и продаж'!Y42/1000),IF(AA35&lt;=$Q$22,($J$20*'План производства и продаж'!Y42/1000),($P$20*'План производства и продаж'!Y42/1000)))</f>
        <v>0</v>
      </c>
      <c r="AB30" s="26">
        <f>IF($Q$22="без изменений",($J$20*'План производства и продаж'!Z42/1000),IF(AB35&lt;=$Q$22,($J$20*'План производства и продаж'!Z42/1000),($P$20*'План производства и продаж'!Z42/1000)))</f>
        <v>0</v>
      </c>
      <c r="AC30" s="26">
        <f>IF($Q$22="без изменений",($J$20*'План производства и продаж'!AA42/1000),IF(AC35&lt;=$Q$22,($J$20*'План производства и продаж'!AA42/1000),($P$20*'План производства и продаж'!AA42/1000)))</f>
        <v>0</v>
      </c>
      <c r="AD30" s="26">
        <f>IF($Q$22="без изменений",($J$20*'План производства и продаж'!AB42/1000),IF(AD35&lt;=$Q$22,($J$20*'План производства и продаж'!AB42/1000),($P$20*'План производства и продаж'!AB42/1000)))</f>
        <v>0</v>
      </c>
      <c r="AE30" s="26">
        <f>IF($Q$22="без изменений",($J$20*'План производства и продаж'!AC42/1000),IF(AE35&lt;=$Q$22,($J$20*'План производства и продаж'!AC42/1000),($P$20*'План производства и продаж'!AC42/1000)))</f>
        <v>0</v>
      </c>
      <c r="AF30" s="26">
        <f>IF($Q$22="без изменений",($J$20*'План производства и продаж'!AD42/1000),IF(AF35&lt;=$Q$22,($J$20*'План производства и продаж'!AD42/1000),($P$20*'План производства и продаж'!AD42/1000)))</f>
        <v>0</v>
      </c>
      <c r="AG30" s="168"/>
      <c r="AH30" s="168"/>
    </row>
    <row r="31" spans="2:49" x14ac:dyDescent="0.25">
      <c r="B31" s="427">
        <f>'План производства и продаж'!B8</f>
        <v>0</v>
      </c>
      <c r="C31" s="428"/>
      <c r="D31" s="429"/>
      <c r="E31" s="357"/>
      <c r="F31" s="357"/>
      <c r="G31" s="357"/>
      <c r="H31" s="357"/>
      <c r="I31" s="357"/>
      <c r="J31" s="26">
        <f>IF($Q$22="без изменений",($K$20*'План производства и продаж'!H43/1000),IF(J35&lt;=$Q$22,($K$20*'План производства и продаж'!H43/1000),($Q$20*'План производства и продаж'!H43/1000)))</f>
        <v>0</v>
      </c>
      <c r="K31" s="26">
        <f>IF($Q$22="без изменений",($K$20*'План производства и продаж'!I43/1000),IF(K35&lt;=$Q$22,($K$20*'План производства и продаж'!I43/1000),($Q$20*'План производства и продаж'!I43/1000)))</f>
        <v>0</v>
      </c>
      <c r="L31" s="26">
        <f>IF($Q$22="без изменений",($K$20*'План производства и продаж'!J43/1000),IF(L35&lt;=$Q$22,($K$20*'План производства и продаж'!J43/1000),($Q$20*'План производства и продаж'!J43/1000)))</f>
        <v>0</v>
      </c>
      <c r="M31" s="26">
        <f>IF($Q$22="без изменений",($K$20*'План производства и продаж'!K43/1000),IF(M35&lt;=$Q$22,($K$20*'План производства и продаж'!K43/1000),($Q$20*'План производства и продаж'!K43/1000)))</f>
        <v>0</v>
      </c>
      <c r="N31" s="26">
        <f>IF($Q$22="без изменений",($K$20*'План производства и продаж'!L43/1000),IF(N35&lt;=$Q$22,($K$20*'План производства и продаж'!L43/1000),($Q$20*'План производства и продаж'!L43/1000)))</f>
        <v>0</v>
      </c>
      <c r="O31" s="26">
        <f>IF($Q$22="без изменений",($K$20*'План производства и продаж'!M43/1000),IF(O35&lt;=$Q$22,($K$20*'План производства и продаж'!M43/1000),($Q$20*'План производства и продаж'!M43/1000)))</f>
        <v>0</v>
      </c>
      <c r="P31" s="26">
        <f>IF($Q$22="без изменений",($K$20*'План производства и продаж'!N43/1000),IF(P35&lt;=$Q$22,($K$20*'План производства и продаж'!N43/1000),($Q$20*'План производства и продаж'!N43/1000)))</f>
        <v>0</v>
      </c>
      <c r="Q31" s="26">
        <f>IF($Q$22="без изменений",($K$20*'План производства и продаж'!O43/1000),IF(Q35&lt;=$Q$22,($K$20*'План производства и продаж'!O43/1000),($Q$20*'План производства и продаж'!O43/1000)))</f>
        <v>0</v>
      </c>
      <c r="R31" s="26">
        <f>IF($Q$22="без изменений",($K$20*'План производства и продаж'!P43/1000),IF(R35&lt;=$Q$22,($K$20*'План производства и продаж'!P43/1000),($Q$20*'План производства и продаж'!P43/1000)))</f>
        <v>0</v>
      </c>
      <c r="S31" s="26">
        <f>IF($Q$22="без изменений",($K$20*'План производства и продаж'!Q43/1000),IF(S35&lt;=$Q$22,($K$20*'План производства и продаж'!Q43/1000),($Q$20*'План производства и продаж'!Q43/1000)))</f>
        <v>0</v>
      </c>
      <c r="T31" s="26">
        <f>IF($Q$22="без изменений",($K$20*'План производства и продаж'!R43/1000),IF(T35&lt;=$Q$22,($K$20*'План производства и продаж'!R43/1000),($Q$20*'План производства и продаж'!R43/1000)))</f>
        <v>0</v>
      </c>
      <c r="U31" s="26">
        <f>IF($Q$22="без изменений",($K$20*'План производства и продаж'!S43/1000),IF(U35&lt;=$Q$22,($K$20*'План производства и продаж'!S43/1000),($Q$20*'План производства и продаж'!S43/1000)))</f>
        <v>0</v>
      </c>
      <c r="V31" s="26">
        <f>IF($Q$22="без изменений",($K$20*'План производства и продаж'!T43/1000),IF(V35&lt;=$Q$22,($K$20*'План производства и продаж'!T43/1000),($Q$20*'План производства и продаж'!T43/1000)))</f>
        <v>0</v>
      </c>
      <c r="W31" s="26">
        <f>IF($Q$22="без изменений",($K$20*'План производства и продаж'!U43/1000),IF(W35&lt;=$Q$22,($K$20*'План производства и продаж'!U43/1000),($Q$20*'План производства и продаж'!U43/1000)))</f>
        <v>0</v>
      </c>
      <c r="X31" s="26">
        <f>IF($Q$22="без изменений",($K$20*'План производства и продаж'!V43/1000),IF(X35&lt;=$Q$22,($K$20*'План производства и продаж'!V43/1000),($Q$20*'План производства и продаж'!V43/1000)))</f>
        <v>0</v>
      </c>
      <c r="Y31" s="26">
        <f>IF($Q$22="без изменений",($K$20*'План производства и продаж'!W43/1000),IF(Y35&lt;=$Q$22,($K$20*'План производства и продаж'!W43/1000),($Q$20*'План производства и продаж'!W43/1000)))</f>
        <v>0</v>
      </c>
      <c r="Z31" s="26">
        <f>IF($Q$22="без изменений",($K$20*'План производства и продаж'!X43/1000),IF(Z35&lt;=$Q$22,($K$20*'План производства и продаж'!X43/1000),($Q$20*'План производства и продаж'!X43/1000)))</f>
        <v>0</v>
      </c>
      <c r="AA31" s="26">
        <f>IF($Q$22="без изменений",($K$20*'План производства и продаж'!Y43/1000),IF(AA35&lt;=$Q$22,($K$20*'План производства и продаж'!Y43/1000),($Q$20*'План производства и продаж'!Y43/1000)))</f>
        <v>0</v>
      </c>
      <c r="AB31" s="26">
        <f>IF($Q$22="без изменений",($K$20*'План производства и продаж'!Z43/1000),IF(AB35&lt;=$Q$22,($K$20*'План производства и продаж'!Z43/1000),($Q$20*'План производства и продаж'!Z43/1000)))</f>
        <v>0</v>
      </c>
      <c r="AC31" s="26">
        <f>IF($Q$22="без изменений",($K$20*'План производства и продаж'!AA43/1000),IF(AC35&lt;=$Q$22,($K$20*'План производства и продаж'!AA43/1000),($Q$20*'План производства и продаж'!AA43/1000)))</f>
        <v>0</v>
      </c>
      <c r="AD31" s="26">
        <f>IF($Q$22="без изменений",($K$20*'План производства и продаж'!AB43/1000),IF(AD35&lt;=$Q$22,($K$20*'План производства и продаж'!AB43/1000),($Q$20*'План производства и продаж'!AB43/1000)))</f>
        <v>0</v>
      </c>
      <c r="AE31" s="26">
        <f>IF($Q$22="без изменений",($K$20*'План производства и продаж'!AC43/1000),IF(AE35&lt;=$Q$22,($K$20*'План производства и продаж'!AC43/1000),($Q$20*'План производства и продаж'!AC43/1000)))</f>
        <v>0</v>
      </c>
      <c r="AF31" s="26">
        <f>IF($Q$22="без изменений",($K$20*'План производства и продаж'!AD43/1000),IF(AF35&lt;=$Q$22,($K$20*'План производства и продаж'!AD43/1000),($Q$20*'План производства и продаж'!AD43/1000)))</f>
        <v>0</v>
      </c>
      <c r="AG31" s="168"/>
      <c r="AH31" s="168"/>
    </row>
    <row r="32" spans="2:49" x14ac:dyDescent="0.25">
      <c r="B32" s="427" t="str">
        <f>'План производства и продаж'!B29</f>
        <v>Прочая продукция</v>
      </c>
      <c r="C32" s="428"/>
      <c r="D32" s="429"/>
      <c r="E32" s="357"/>
      <c r="F32" s="357"/>
      <c r="G32" s="357"/>
      <c r="H32" s="357"/>
      <c r="I32" s="357"/>
      <c r="J32" s="26">
        <f>'План производства и продаж'!H29*'Прямые затраты'!$C$22</f>
        <v>0</v>
      </c>
      <c r="K32" s="26">
        <f>'План производства и продаж'!I29*'Прямые затраты'!$C$22</f>
        <v>0</v>
      </c>
      <c r="L32" s="26">
        <f>'План производства и продаж'!J29*'Прямые затраты'!$C$22</f>
        <v>0</v>
      </c>
      <c r="M32" s="26">
        <f>'План производства и продаж'!K29*'Прямые затраты'!$C$22</f>
        <v>0</v>
      </c>
      <c r="N32" s="26">
        <f>'План производства и продаж'!L29*'Прямые затраты'!$C$22</f>
        <v>0</v>
      </c>
      <c r="O32" s="26">
        <f>'План производства и продаж'!M29*'Прямые затраты'!$C$22</f>
        <v>0</v>
      </c>
      <c r="P32" s="26">
        <f>'План производства и продаж'!N29*'Прямые затраты'!$C$22</f>
        <v>0</v>
      </c>
      <c r="Q32" s="26">
        <f>'План производства и продаж'!O29*'Прямые затраты'!$C$22</f>
        <v>0</v>
      </c>
      <c r="R32" s="26">
        <f>'План производства и продаж'!P29*'Прямые затраты'!$C$22</f>
        <v>0</v>
      </c>
      <c r="S32" s="26">
        <f>'План производства и продаж'!Q29*'Прямые затраты'!$C$22</f>
        <v>0</v>
      </c>
      <c r="T32" s="26">
        <f>'План производства и продаж'!R29*'Прямые затраты'!$C$22</f>
        <v>0</v>
      </c>
      <c r="U32" s="26">
        <f>'План производства и продаж'!S29*'Прямые затраты'!$C$22</f>
        <v>0</v>
      </c>
      <c r="V32" s="26">
        <f>'План производства и продаж'!T29*'Прямые затраты'!$C$22</f>
        <v>0</v>
      </c>
      <c r="W32" s="26">
        <f>'План производства и продаж'!U29*'Прямые затраты'!$C$22</f>
        <v>0</v>
      </c>
      <c r="X32" s="26">
        <f>'План производства и продаж'!V29*'Прямые затраты'!$C$22</f>
        <v>0</v>
      </c>
      <c r="Y32" s="26">
        <f>'План производства и продаж'!W29*'Прямые затраты'!$C$22</f>
        <v>0</v>
      </c>
      <c r="Z32" s="26">
        <f>'План производства и продаж'!X29*'Прямые затраты'!$C$22</f>
        <v>0</v>
      </c>
      <c r="AA32" s="26">
        <f>'План производства и продаж'!Y29*'Прямые затраты'!$C$22</f>
        <v>0</v>
      </c>
      <c r="AB32" s="26">
        <f>'План производства и продаж'!Z29*'Прямые затраты'!$C$22</f>
        <v>0</v>
      </c>
      <c r="AC32" s="26">
        <f>'План производства и продаж'!AA29*'Прямые затраты'!$C$22</f>
        <v>0</v>
      </c>
      <c r="AD32" s="26">
        <f>'План производства и продаж'!AB29*'Прямые затраты'!$C$22</f>
        <v>0</v>
      </c>
      <c r="AE32" s="26">
        <f>'План производства и продаж'!AC29*'Прямые затраты'!$C$22</f>
        <v>0</v>
      </c>
      <c r="AF32" s="26">
        <f>'План производства и продаж'!AD29*'Прямые затраты'!$C$22</f>
        <v>0</v>
      </c>
      <c r="AG32" s="168"/>
      <c r="AH32" s="168"/>
    </row>
    <row r="33" spans="2:34" x14ac:dyDescent="0.25">
      <c r="B33" s="292" t="s">
        <v>213</v>
      </c>
      <c r="C33" s="293"/>
      <c r="D33" s="293"/>
      <c r="E33" s="358">
        <f t="shared" ref="E33:G33" si="26">SUM(E27:E32)</f>
        <v>0</v>
      </c>
      <c r="F33" s="358">
        <f t="shared" si="26"/>
        <v>0</v>
      </c>
      <c r="G33" s="358">
        <f t="shared" si="26"/>
        <v>0</v>
      </c>
      <c r="H33" s="358">
        <f t="shared" ref="H33" si="27">SUM(H27:H32)</f>
        <v>0</v>
      </c>
      <c r="I33" s="358">
        <f t="shared" ref="I33:Z33" si="28">SUM(I27:I32)</f>
        <v>0</v>
      </c>
      <c r="J33" s="121">
        <f t="shared" si="28"/>
        <v>0</v>
      </c>
      <c r="K33" s="121">
        <f t="shared" si="28"/>
        <v>0</v>
      </c>
      <c r="L33" s="121">
        <f t="shared" si="28"/>
        <v>0</v>
      </c>
      <c r="M33" s="121">
        <f t="shared" si="28"/>
        <v>0</v>
      </c>
      <c r="N33" s="121">
        <f t="shared" si="28"/>
        <v>0</v>
      </c>
      <c r="O33" s="121">
        <f t="shared" si="28"/>
        <v>0</v>
      </c>
      <c r="P33" s="121">
        <f t="shared" si="28"/>
        <v>0</v>
      </c>
      <c r="Q33" s="121">
        <f t="shared" si="28"/>
        <v>0</v>
      </c>
      <c r="R33" s="121">
        <f t="shared" si="28"/>
        <v>0</v>
      </c>
      <c r="S33" s="121">
        <f t="shared" si="28"/>
        <v>0</v>
      </c>
      <c r="T33" s="121">
        <f t="shared" si="28"/>
        <v>0</v>
      </c>
      <c r="U33" s="121">
        <f t="shared" si="28"/>
        <v>0</v>
      </c>
      <c r="V33" s="121">
        <f t="shared" si="28"/>
        <v>0</v>
      </c>
      <c r="W33" s="121">
        <f t="shared" si="28"/>
        <v>0</v>
      </c>
      <c r="X33" s="121">
        <f t="shared" si="28"/>
        <v>0</v>
      </c>
      <c r="Y33" s="121">
        <f t="shared" si="28"/>
        <v>0</v>
      </c>
      <c r="Z33" s="121">
        <f t="shared" si="28"/>
        <v>0</v>
      </c>
      <c r="AA33" s="121">
        <f t="shared" ref="AA33:AB33" si="29">SUM(AA27:AA32)</f>
        <v>0</v>
      </c>
      <c r="AB33" s="121">
        <f t="shared" si="29"/>
        <v>0</v>
      </c>
      <c r="AC33" s="121">
        <f t="shared" ref="AC33:AD33" si="30">SUM(AC27:AC32)</f>
        <v>0</v>
      </c>
      <c r="AD33" s="121">
        <f t="shared" si="30"/>
        <v>0</v>
      </c>
      <c r="AE33" s="121">
        <f t="shared" ref="AE33:AF33" si="31">SUM(AE27:AE32)</f>
        <v>0</v>
      </c>
      <c r="AF33" s="121">
        <f t="shared" si="31"/>
        <v>0</v>
      </c>
      <c r="AG33" s="168"/>
      <c r="AH33" s="168"/>
    </row>
    <row r="34" spans="2:34" x14ac:dyDescent="0.25">
      <c r="B34" s="294" t="s">
        <v>214</v>
      </c>
      <c r="C34" s="295"/>
      <c r="D34" s="295"/>
      <c r="E34" s="359"/>
      <c r="F34" s="359"/>
      <c r="G34" s="359"/>
      <c r="H34" s="359"/>
      <c r="I34" s="357"/>
      <c r="J34" s="80">
        <f>J33*(1+effect!$B$4)^'План производства и продаж'!H32</f>
        <v>0</v>
      </c>
      <c r="K34" s="80">
        <f>K33*(1+effect!$B$4)^'План производства и продаж'!I32</f>
        <v>0</v>
      </c>
      <c r="L34" s="80">
        <f>L33*(1+effect!$B$4)^'План производства и продаж'!J32</f>
        <v>0</v>
      </c>
      <c r="M34" s="80">
        <f>M33*(1+effect!$B$4)^'План производства и продаж'!K32</f>
        <v>0</v>
      </c>
      <c r="N34" s="80">
        <f>N33*(1+effect!$B$4)^'План производства и продаж'!L32</f>
        <v>0</v>
      </c>
      <c r="O34" s="80">
        <f>O33*(1+effect!$B$4)^'План производства и продаж'!M32</f>
        <v>0</v>
      </c>
      <c r="P34" s="80">
        <f>P33*(1+effect!$B$4)^'План производства и продаж'!N32</f>
        <v>0</v>
      </c>
      <c r="Q34" s="80">
        <f>Q33*(1+effect!$B$4)^'План производства и продаж'!O32</f>
        <v>0</v>
      </c>
      <c r="R34" s="80">
        <f>R33*(1+effect!$B$4)^'План производства и продаж'!P32</f>
        <v>0</v>
      </c>
      <c r="S34" s="80">
        <f>S33*(1+effect!$B$4)^'План производства и продаж'!Q32</f>
        <v>0</v>
      </c>
      <c r="T34" s="80">
        <f>T33*(1+effect!$B$4)^'План производства и продаж'!R32</f>
        <v>0</v>
      </c>
      <c r="U34" s="80">
        <f>U33*(1+effect!$B$4)^'План производства и продаж'!S32</f>
        <v>0</v>
      </c>
      <c r="V34" s="80">
        <f>V33*(1+effect!$B$4)^'План производства и продаж'!T32</f>
        <v>0</v>
      </c>
      <c r="W34" s="80">
        <f>W33*(1+effect!$B$4)^'План производства и продаж'!U32</f>
        <v>0</v>
      </c>
      <c r="X34" s="80">
        <f>X33*(1+effect!$B$4)^'План производства и продаж'!V32</f>
        <v>0</v>
      </c>
      <c r="Y34" s="80">
        <f>Y33*(1+effect!$B$4)^'План производства и продаж'!W32</f>
        <v>0</v>
      </c>
      <c r="Z34" s="80">
        <f>Z33*(1+effect!$B$4)^'План производства и продаж'!X32</f>
        <v>0</v>
      </c>
      <c r="AA34" s="80">
        <f>AA33*(1+effect!$B$4)^'План производства и продаж'!Y32</f>
        <v>0</v>
      </c>
      <c r="AB34" s="80">
        <f>AB33*(1+effect!$B$4)^'План производства и продаж'!Z32</f>
        <v>0</v>
      </c>
      <c r="AC34" s="80">
        <f>AC33*(1+effect!$B$4)^'План производства и продаж'!AA32</f>
        <v>0</v>
      </c>
      <c r="AD34" s="80">
        <f>AD33*(1+effect!$B$4)^'План производства и продаж'!AB32</f>
        <v>0</v>
      </c>
      <c r="AE34" s="80">
        <f>AE33*(1+effect!$B$4)^'План производства и продаж'!AC32</f>
        <v>0</v>
      </c>
      <c r="AF34" s="80">
        <f>AF33*(1+effect!$B$4)^'План производства и продаж'!AD32</f>
        <v>0</v>
      </c>
      <c r="AG34" s="168"/>
      <c r="AH34" s="168"/>
    </row>
    <row r="35" spans="2:34" s="168" customFormat="1" x14ac:dyDescent="0.25">
      <c r="B35" s="186"/>
      <c r="C35" s="186"/>
      <c r="E35" s="306">
        <v>0</v>
      </c>
      <c r="F35" s="306">
        <v>0</v>
      </c>
      <c r="G35" s="306">
        <v>0</v>
      </c>
      <c r="H35" s="306">
        <v>0</v>
      </c>
      <c r="I35" s="306">
        <v>1</v>
      </c>
      <c r="J35" s="306">
        <v>2</v>
      </c>
      <c r="K35" s="306">
        <v>3</v>
      </c>
      <c r="L35" s="306">
        <v>4</v>
      </c>
      <c r="M35" s="306">
        <v>5</v>
      </c>
      <c r="N35" s="306">
        <v>6</v>
      </c>
      <c r="O35" s="306">
        <v>7</v>
      </c>
      <c r="P35" s="306">
        <v>8</v>
      </c>
      <c r="Q35" s="306">
        <v>9</v>
      </c>
      <c r="R35" s="306">
        <v>10</v>
      </c>
      <c r="S35" s="306">
        <v>11</v>
      </c>
      <c r="T35" s="306">
        <v>12</v>
      </c>
      <c r="U35" s="306">
        <v>13</v>
      </c>
      <c r="V35" s="306">
        <v>14</v>
      </c>
      <c r="W35" s="306">
        <v>15</v>
      </c>
      <c r="X35" s="306">
        <v>16</v>
      </c>
      <c r="Y35" s="306">
        <v>17</v>
      </c>
      <c r="Z35" s="306">
        <v>18</v>
      </c>
      <c r="AA35" s="306">
        <v>19</v>
      </c>
      <c r="AB35" s="306">
        <v>20</v>
      </c>
      <c r="AC35" s="306">
        <v>21</v>
      </c>
      <c r="AD35" s="306">
        <v>22</v>
      </c>
      <c r="AE35" s="306">
        <v>23</v>
      </c>
      <c r="AF35" s="306">
        <v>24</v>
      </c>
    </row>
    <row r="36" spans="2:34" s="168" customFormat="1" x14ac:dyDescent="0.25">
      <c r="B36" s="186"/>
      <c r="C36" s="186"/>
    </row>
    <row r="37" spans="2:34" s="168" customFormat="1" x14ac:dyDescent="0.25">
      <c r="B37" s="186"/>
      <c r="C37" s="186"/>
    </row>
    <row r="38" spans="2:34" s="168" customFormat="1" x14ac:dyDescent="0.25">
      <c r="B38" s="186"/>
      <c r="C38" s="307"/>
    </row>
    <row r="39" spans="2:34" s="168" customFormat="1" x14ac:dyDescent="0.25">
      <c r="B39" s="186"/>
      <c r="C39" s="186"/>
    </row>
    <row r="40" spans="2:34" s="168" customFormat="1" x14ac:dyDescent="0.25">
      <c r="B40" s="186"/>
      <c r="C40" s="186"/>
    </row>
    <row r="41" spans="2:34" s="168" customFormat="1" x14ac:dyDescent="0.25">
      <c r="B41" s="186"/>
      <c r="C41" s="186"/>
    </row>
    <row r="42" spans="2:34" s="168" customFormat="1" x14ac:dyDescent="0.25">
      <c r="B42" s="186"/>
      <c r="C42" s="186"/>
    </row>
    <row r="43" spans="2:34" s="168" customFormat="1" x14ac:dyDescent="0.25">
      <c r="B43" s="186"/>
      <c r="C43" s="186"/>
    </row>
    <row r="44" spans="2:34" s="168" customFormat="1" x14ac:dyDescent="0.25">
      <c r="B44" s="186"/>
      <c r="C44" s="186"/>
    </row>
    <row r="45" spans="2:34" s="168" customFormat="1" x14ac:dyDescent="0.25">
      <c r="B45" s="186"/>
      <c r="C45" s="186"/>
    </row>
    <row r="46" spans="2:34" s="168" customFormat="1" x14ac:dyDescent="0.25">
      <c r="B46" s="186"/>
      <c r="C46" s="186"/>
    </row>
    <row r="47" spans="2:34" s="168" customFormat="1" x14ac:dyDescent="0.25">
      <c r="B47" s="186"/>
      <c r="C47" s="186"/>
    </row>
    <row r="48" spans="2:34" s="168" customFormat="1" x14ac:dyDescent="0.25">
      <c r="B48" s="186"/>
      <c r="C48" s="186"/>
    </row>
    <row r="49" spans="2:3" s="168" customFormat="1" x14ac:dyDescent="0.25">
      <c r="B49" s="186"/>
      <c r="C49" s="186"/>
    </row>
    <row r="50" spans="2:3" s="168" customFormat="1" x14ac:dyDescent="0.25">
      <c r="B50" s="186"/>
      <c r="C50" s="186"/>
    </row>
    <row r="51" spans="2:3" s="168" customFormat="1" x14ac:dyDescent="0.25">
      <c r="B51" s="186"/>
      <c r="C51" s="186"/>
    </row>
    <row r="52" spans="2:3" s="168" customFormat="1" x14ac:dyDescent="0.25">
      <c r="B52" s="186"/>
      <c r="C52" s="186"/>
    </row>
    <row r="53" spans="2:3" s="168" customFormat="1" x14ac:dyDescent="0.25">
      <c r="B53" s="186"/>
      <c r="C53" s="186"/>
    </row>
    <row r="54" spans="2:3" s="168" customFormat="1" x14ac:dyDescent="0.25">
      <c r="B54" s="186"/>
      <c r="C54" s="186"/>
    </row>
    <row r="55" spans="2:3" s="168" customFormat="1" x14ac:dyDescent="0.25">
      <c r="B55" s="186"/>
      <c r="C55" s="186"/>
    </row>
    <row r="56" spans="2:3" s="168" customFormat="1" x14ac:dyDescent="0.25">
      <c r="B56" s="186"/>
      <c r="C56" s="186"/>
    </row>
    <row r="57" spans="2:3" s="168" customFormat="1" x14ac:dyDescent="0.25">
      <c r="B57" s="186"/>
      <c r="C57" s="186"/>
    </row>
    <row r="58" spans="2:3" s="168" customFormat="1" x14ac:dyDescent="0.25">
      <c r="B58" s="186"/>
      <c r="C58" s="186"/>
    </row>
    <row r="59" spans="2:3" s="168" customFormat="1" x14ac:dyDescent="0.25">
      <c r="B59" s="186"/>
      <c r="C59" s="186"/>
    </row>
    <row r="60" spans="2:3" s="168" customFormat="1" x14ac:dyDescent="0.25">
      <c r="B60" s="186"/>
      <c r="C60" s="186"/>
    </row>
    <row r="61" spans="2:3" s="168" customFormat="1" x14ac:dyDescent="0.25">
      <c r="B61" s="186"/>
      <c r="C61" s="186"/>
    </row>
    <row r="62" spans="2:3" s="168" customFormat="1" x14ac:dyDescent="0.25">
      <c r="B62" s="186"/>
      <c r="C62" s="186"/>
    </row>
    <row r="63" spans="2:3" s="168" customFormat="1" x14ac:dyDescent="0.25">
      <c r="B63" s="186"/>
      <c r="C63" s="186"/>
    </row>
    <row r="64" spans="2:3" s="168" customFormat="1" x14ac:dyDescent="0.25">
      <c r="B64" s="186"/>
      <c r="C64" s="186"/>
    </row>
    <row r="65" spans="2:3" s="168" customFormat="1" x14ac:dyDescent="0.25">
      <c r="B65" s="186"/>
      <c r="C65" s="186"/>
    </row>
  </sheetData>
  <mergeCells count="48">
    <mergeCell ref="E25:H25"/>
    <mergeCell ref="I25:L25"/>
    <mergeCell ref="M25:P25"/>
    <mergeCell ref="AC25:AF25"/>
    <mergeCell ref="Y25:AB25"/>
    <mergeCell ref="Q25:T25"/>
    <mergeCell ref="U25:X25"/>
    <mergeCell ref="M4:Q4"/>
    <mergeCell ref="B4:B5"/>
    <mergeCell ref="B2:I2"/>
    <mergeCell ref="B24:D24"/>
    <mergeCell ref="F4:F5"/>
    <mergeCell ref="E4:E5"/>
    <mergeCell ref="D4:D5"/>
    <mergeCell ref="C4:C5"/>
    <mergeCell ref="G4:K4"/>
    <mergeCell ref="B32:D32"/>
    <mergeCell ref="B27:D27"/>
    <mergeCell ref="B28:D28"/>
    <mergeCell ref="B29:D29"/>
    <mergeCell ref="B30:D30"/>
    <mergeCell ref="B31:D31"/>
    <mergeCell ref="AD9:AH9"/>
    <mergeCell ref="G22:J23"/>
    <mergeCell ref="M22:O23"/>
    <mergeCell ref="S7:AB8"/>
    <mergeCell ref="S9:S10"/>
    <mergeCell ref="T9:T10"/>
    <mergeCell ref="U9:U10"/>
    <mergeCell ref="V9:V10"/>
    <mergeCell ref="W9:W10"/>
    <mergeCell ref="X9:AB9"/>
    <mergeCell ref="AI1:AM1"/>
    <mergeCell ref="AO1:AS1"/>
    <mergeCell ref="S19:S20"/>
    <mergeCell ref="T19:T20"/>
    <mergeCell ref="U19:U20"/>
    <mergeCell ref="V19:V20"/>
    <mergeCell ref="W19:W20"/>
    <mergeCell ref="X19:AB19"/>
    <mergeCell ref="AD19:AH19"/>
    <mergeCell ref="S15:AB18"/>
    <mergeCell ref="S1:AA5"/>
    <mergeCell ref="AD1:AD2"/>
    <mergeCell ref="AE1:AE2"/>
    <mergeCell ref="AF1:AF2"/>
    <mergeCell ref="AG1:AG2"/>
    <mergeCell ref="AH1:AH2"/>
  </mergeCells>
  <phoneticPr fontId="37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'Технически для ПМЗ'!$A$1:$A$33</xm:f>
          </x14:formula1>
          <xm:sqref>P22</xm:sqref>
        </x14:dataValidation>
        <x14:dataValidation type="list" allowBlank="1" showInputMessage="1" showErrorMessage="1" xr:uid="{00000000-0002-0000-0100-000001000000}">
          <x14:formula1>
            <xm:f>'Технически для ПМЗ'!$D$1:$D$2</xm:f>
          </x14:formula1>
          <xm:sqref>K22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N187"/>
  <sheetViews>
    <sheetView workbookViewId="0">
      <selection activeCell="D1" sqref="D1:D1048576"/>
    </sheetView>
  </sheetViews>
  <sheetFormatPr defaultRowHeight="15" x14ac:dyDescent="0.25"/>
  <cols>
    <col min="1" max="1" width="31.42578125" customWidth="1"/>
    <col min="2" max="3" width="8.140625" customWidth="1"/>
    <col min="4" max="4" width="7" hidden="1" customWidth="1"/>
    <col min="5" max="5" width="7.5703125" customWidth="1"/>
    <col min="6" max="17" width="8.140625" customWidth="1"/>
    <col min="18" max="19" width="8.140625" style="168" customWidth="1"/>
    <col min="20" max="66" width="9" style="168"/>
  </cols>
  <sheetData>
    <row r="1" spans="1:66" s="168" customFormat="1" x14ac:dyDescent="0.25"/>
    <row r="2" spans="1:66" x14ac:dyDescent="0.25">
      <c r="A2" s="443" t="s">
        <v>212</v>
      </c>
      <c r="B2" s="443"/>
      <c r="C2" s="444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</row>
    <row r="3" spans="1:66" x14ac:dyDescent="0.25">
      <c r="A3" s="442" t="s">
        <v>1</v>
      </c>
      <c r="B3" s="442"/>
      <c r="C3" s="442"/>
      <c r="D3" s="369">
        <v>2026</v>
      </c>
      <c r="E3" s="370"/>
      <c r="F3" s="370"/>
      <c r="G3" s="371"/>
      <c r="H3" s="369">
        <f>D3+1</f>
        <v>2027</v>
      </c>
      <c r="I3" s="370"/>
      <c r="J3" s="370"/>
      <c r="K3" s="371"/>
      <c r="L3" s="369">
        <f>H3+1</f>
        <v>2028</v>
      </c>
      <c r="M3" s="370"/>
      <c r="N3" s="370"/>
      <c r="O3" s="371"/>
      <c r="P3" s="369">
        <f>L3+1</f>
        <v>2029</v>
      </c>
      <c r="Q3" s="370"/>
      <c r="R3" s="370"/>
      <c r="S3" s="371"/>
      <c r="T3" s="369">
        <f>P3+1</f>
        <v>2030</v>
      </c>
      <c r="U3" s="370"/>
      <c r="V3" s="370"/>
      <c r="W3" s="371"/>
      <c r="X3" s="369">
        <f>T3+1</f>
        <v>2031</v>
      </c>
      <c r="Y3" s="370"/>
      <c r="Z3" s="370"/>
      <c r="AA3" s="371"/>
    </row>
    <row r="4" spans="1:66" x14ac:dyDescent="0.25">
      <c r="A4" s="390"/>
      <c r="B4" s="390"/>
      <c r="C4" s="390"/>
      <c r="D4" s="6" t="s">
        <v>273</v>
      </c>
      <c r="E4" s="6" t="s">
        <v>274</v>
      </c>
      <c r="F4" s="6" t="s">
        <v>275</v>
      </c>
      <c r="G4" s="6" t="s">
        <v>276</v>
      </c>
      <c r="H4" s="6" t="s">
        <v>277</v>
      </c>
      <c r="I4" s="6" t="s">
        <v>278</v>
      </c>
      <c r="J4" s="6" t="s">
        <v>279</v>
      </c>
      <c r="K4" s="6" t="s">
        <v>280</v>
      </c>
      <c r="L4" s="6" t="s">
        <v>286</v>
      </c>
      <c r="M4" s="6" t="s">
        <v>287</v>
      </c>
      <c r="N4" s="6" t="s">
        <v>288</v>
      </c>
      <c r="O4" s="6" t="s">
        <v>289</v>
      </c>
      <c r="P4" s="6" t="s">
        <v>290</v>
      </c>
      <c r="Q4" s="6" t="s">
        <v>296</v>
      </c>
      <c r="R4" s="6" t="s">
        <v>297</v>
      </c>
      <c r="S4" s="6" t="s">
        <v>298</v>
      </c>
      <c r="T4" s="6" t="s">
        <v>299</v>
      </c>
      <c r="U4" s="6" t="s">
        <v>300</v>
      </c>
      <c r="V4" s="6" t="s">
        <v>301</v>
      </c>
      <c r="W4" s="6" t="s">
        <v>302</v>
      </c>
      <c r="X4" s="6" t="s">
        <v>303</v>
      </c>
      <c r="Y4" s="6" t="s">
        <v>317</v>
      </c>
      <c r="Z4" s="6" t="s">
        <v>328</v>
      </c>
      <c r="AA4" s="6" t="s">
        <v>329</v>
      </c>
    </row>
    <row r="5" spans="1:66" x14ac:dyDescent="0.25">
      <c r="A5" s="445" t="s">
        <v>33</v>
      </c>
      <c r="B5" s="446"/>
      <c r="C5" s="447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66" x14ac:dyDescent="0.25">
      <c r="A6" s="451"/>
      <c r="B6" s="452"/>
      <c r="C6" s="453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</row>
    <row r="7" spans="1:66" x14ac:dyDescent="0.25">
      <c r="A7" s="451"/>
      <c r="B7" s="452"/>
      <c r="C7" s="453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</row>
    <row r="8" spans="1:66" x14ac:dyDescent="0.25">
      <c r="A8" s="451"/>
      <c r="B8" s="452"/>
      <c r="C8" s="453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</row>
    <row r="9" spans="1:66" x14ac:dyDescent="0.25">
      <c r="A9" s="451"/>
      <c r="B9" s="452"/>
      <c r="C9" s="453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</row>
    <row r="10" spans="1:66" x14ac:dyDescent="0.25">
      <c r="A10" s="451"/>
      <c r="B10" s="452"/>
      <c r="C10" s="453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</row>
    <row r="11" spans="1:66" x14ac:dyDescent="0.25">
      <c r="A11" s="427" t="s">
        <v>34</v>
      </c>
      <c r="B11" s="428"/>
      <c r="C11" s="42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</row>
    <row r="12" spans="1:66" s="3" customFormat="1" x14ac:dyDescent="0.25">
      <c r="A12" s="445" t="s">
        <v>220</v>
      </c>
      <c r="B12" s="446"/>
      <c r="C12" s="447"/>
      <c r="D12" s="18">
        <f t="shared" ref="D12:Q12" si="0">SUM(D6:D11)</f>
        <v>0</v>
      </c>
      <c r="E12" s="18">
        <f t="shared" si="0"/>
        <v>0</v>
      </c>
      <c r="F12" s="18">
        <f t="shared" si="0"/>
        <v>0</v>
      </c>
      <c r="G12" s="18">
        <f t="shared" si="0"/>
        <v>0</v>
      </c>
      <c r="H12" s="18">
        <f t="shared" si="0"/>
        <v>0</v>
      </c>
      <c r="I12" s="18">
        <f t="shared" si="0"/>
        <v>0</v>
      </c>
      <c r="J12" s="18">
        <f t="shared" si="0"/>
        <v>0</v>
      </c>
      <c r="K12" s="18">
        <f t="shared" si="0"/>
        <v>0</v>
      </c>
      <c r="L12" s="18">
        <f t="shared" si="0"/>
        <v>0</v>
      </c>
      <c r="M12" s="18">
        <f t="shared" si="0"/>
        <v>0</v>
      </c>
      <c r="N12" s="18">
        <f t="shared" si="0"/>
        <v>0</v>
      </c>
      <c r="O12" s="18">
        <f t="shared" si="0"/>
        <v>0</v>
      </c>
      <c r="P12" s="18">
        <f t="shared" si="0"/>
        <v>0</v>
      </c>
      <c r="Q12" s="18">
        <f t="shared" si="0"/>
        <v>0</v>
      </c>
      <c r="R12" s="18">
        <f t="shared" ref="R12:S12" si="1">SUM(R6:R11)</f>
        <v>0</v>
      </c>
      <c r="S12" s="18">
        <f t="shared" si="1"/>
        <v>0</v>
      </c>
      <c r="T12" s="18">
        <f t="shared" ref="T12:U12" si="2">SUM(T6:T11)</f>
        <v>0</v>
      </c>
      <c r="U12" s="18">
        <f t="shared" si="2"/>
        <v>0</v>
      </c>
      <c r="V12" s="18">
        <f t="shared" ref="V12:Y12" si="3">SUM(V6:V11)</f>
        <v>0</v>
      </c>
      <c r="W12" s="18">
        <f t="shared" si="3"/>
        <v>0</v>
      </c>
      <c r="X12" s="18">
        <f t="shared" si="3"/>
        <v>0</v>
      </c>
      <c r="Y12" s="18">
        <f t="shared" si="3"/>
        <v>0</v>
      </c>
      <c r="Z12" s="18">
        <f t="shared" ref="Z12:AA12" si="4">SUM(Z6:Z11)</f>
        <v>0</v>
      </c>
      <c r="AA12" s="18">
        <f t="shared" si="4"/>
        <v>0</v>
      </c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  <c r="AT12" s="176"/>
      <c r="AU12" s="176"/>
      <c r="AV12" s="176"/>
      <c r="AW12" s="176"/>
      <c r="AX12" s="176"/>
      <c r="AY12" s="176"/>
      <c r="AZ12" s="176"/>
      <c r="BA12" s="176"/>
      <c r="BB12" s="176"/>
      <c r="BC12" s="176"/>
      <c r="BD12" s="176"/>
      <c r="BE12" s="176"/>
      <c r="BF12" s="176"/>
      <c r="BG12" s="176"/>
      <c r="BH12" s="176"/>
      <c r="BI12" s="176"/>
      <c r="BJ12" s="176"/>
      <c r="BK12" s="176"/>
      <c r="BL12" s="176"/>
      <c r="BM12" s="176"/>
      <c r="BN12" s="176"/>
    </row>
    <row r="13" spans="1:66" s="151" customFormat="1" ht="11.25" x14ac:dyDescent="0.2">
      <c r="A13" s="448" t="s">
        <v>232</v>
      </c>
      <c r="B13" s="449"/>
      <c r="C13" s="450"/>
      <c r="D13" s="150">
        <f>D12*(1+effect!$B$4)^'План производства и продаж'!G32</f>
        <v>0</v>
      </c>
      <c r="E13" s="150">
        <f>E12*(1+effect!$B$4)^'План производства и продаж'!H32</f>
        <v>0</v>
      </c>
      <c r="F13" s="150">
        <f>F12*(1+effect!$B$4)^'План производства и продаж'!I32</f>
        <v>0</v>
      </c>
      <c r="G13" s="150">
        <f>G12*(1+effect!$B$4)^'План производства и продаж'!J32</f>
        <v>0</v>
      </c>
      <c r="H13" s="150">
        <f>H12*(1+effect!$B$4)^'План производства и продаж'!K32</f>
        <v>0</v>
      </c>
      <c r="I13" s="150">
        <f>I12*(1+effect!$B$4)^'План производства и продаж'!L32</f>
        <v>0</v>
      </c>
      <c r="J13" s="150">
        <f>J12*(1+effect!$B$4)^'План производства и продаж'!M32</f>
        <v>0</v>
      </c>
      <c r="K13" s="150">
        <f>K12*(1+effect!$B$4)^'План производства и продаж'!N32</f>
        <v>0</v>
      </c>
      <c r="L13" s="150">
        <f>L12*(1+effect!$B$4)^'План производства и продаж'!O32</f>
        <v>0</v>
      </c>
      <c r="M13" s="150">
        <f>M12*(1+effect!$B$4)^'План производства и продаж'!P32</f>
        <v>0</v>
      </c>
      <c r="N13" s="150">
        <f>N12*(1+effect!$B$4)^'План производства и продаж'!Q32</f>
        <v>0</v>
      </c>
      <c r="O13" s="150">
        <f>O12*(1+effect!$B$4)^'План производства и продаж'!R32</f>
        <v>0</v>
      </c>
      <c r="P13" s="150">
        <f>P12*(1+effect!$B$4)^'План производства и продаж'!S32</f>
        <v>0</v>
      </c>
      <c r="Q13" s="150">
        <f>Q12*(1+effect!$B$4)^'План производства и продаж'!T32</f>
        <v>0</v>
      </c>
      <c r="R13" s="150">
        <f>R12*(1+effect!$B$4)^'План производства и продаж'!U32</f>
        <v>0</v>
      </c>
      <c r="S13" s="150">
        <f>S12*(1+effect!$B$4)^'План производства и продаж'!V32</f>
        <v>0</v>
      </c>
      <c r="T13" s="150">
        <f>T12*(1+effect!$B$4)^'План производства и продаж'!W32</f>
        <v>0</v>
      </c>
      <c r="U13" s="150">
        <f>U12*(1+effect!$B$4)^'План производства и продаж'!X32</f>
        <v>0</v>
      </c>
      <c r="V13" s="150">
        <f>V12*(1+effect!$B$4)^'План производства и продаж'!Y32</f>
        <v>0</v>
      </c>
      <c r="W13" s="150">
        <f>W12*(1+effect!$B$4)^'План производства и продаж'!Z32</f>
        <v>0</v>
      </c>
      <c r="X13" s="150">
        <f>X12*(1+effect!$B$4)^'План производства и продаж'!AA32</f>
        <v>0</v>
      </c>
      <c r="Y13" s="150">
        <f>Y12*(1+effect!$B$4)^'План производства и продаж'!AB32</f>
        <v>0</v>
      </c>
      <c r="Z13" s="150">
        <f>Z12*(1+effect!$B$4)^'План производства и продаж'!AC32</f>
        <v>0</v>
      </c>
      <c r="AA13" s="150">
        <f>AA12*(1+effect!$B$4)^'План производства и продаж'!AD32</f>
        <v>0</v>
      </c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  <c r="BG13" s="177"/>
      <c r="BH13" s="177"/>
      <c r="BI13" s="177"/>
      <c r="BJ13" s="177"/>
      <c r="BK13" s="177"/>
      <c r="BL13" s="177"/>
      <c r="BM13" s="177"/>
      <c r="BN13" s="177"/>
    </row>
    <row r="14" spans="1:66" x14ac:dyDescent="0.25">
      <c r="A14" s="427"/>
      <c r="B14" s="428"/>
      <c r="C14" s="429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66" x14ac:dyDescent="0.25">
      <c r="A15" s="445" t="s">
        <v>17</v>
      </c>
      <c r="B15" s="446"/>
      <c r="C15" s="447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66" x14ac:dyDescent="0.25">
      <c r="A16" s="451"/>
      <c r="B16" s="452"/>
      <c r="C16" s="453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</row>
    <row r="17" spans="1:66" x14ac:dyDescent="0.25">
      <c r="A17" s="451"/>
      <c r="B17" s="452"/>
      <c r="C17" s="453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</row>
    <row r="18" spans="1:66" x14ac:dyDescent="0.25">
      <c r="A18" s="451"/>
      <c r="B18" s="452"/>
      <c r="C18" s="453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66" x14ac:dyDescent="0.25">
      <c r="A19" s="451"/>
      <c r="B19" s="452"/>
      <c r="C19" s="453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</row>
    <row r="20" spans="1:66" x14ac:dyDescent="0.25">
      <c r="A20" s="427" t="s">
        <v>219</v>
      </c>
      <c r="B20" s="428"/>
      <c r="C20" s="42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</row>
    <row r="21" spans="1:66" s="3" customFormat="1" x14ac:dyDescent="0.25">
      <c r="A21" s="445" t="s">
        <v>221</v>
      </c>
      <c r="B21" s="446"/>
      <c r="C21" s="447"/>
      <c r="D21" s="18">
        <f t="shared" ref="D21:Q21" si="5">SUM(D16:D20)</f>
        <v>0</v>
      </c>
      <c r="E21" s="18">
        <f t="shared" si="5"/>
        <v>0</v>
      </c>
      <c r="F21" s="18">
        <f t="shared" si="5"/>
        <v>0</v>
      </c>
      <c r="G21" s="18">
        <f t="shared" si="5"/>
        <v>0</v>
      </c>
      <c r="H21" s="18">
        <f t="shared" si="5"/>
        <v>0</v>
      </c>
      <c r="I21" s="18">
        <f t="shared" si="5"/>
        <v>0</v>
      </c>
      <c r="J21" s="18">
        <f t="shared" si="5"/>
        <v>0</v>
      </c>
      <c r="K21" s="18">
        <f t="shared" si="5"/>
        <v>0</v>
      </c>
      <c r="L21" s="18">
        <f t="shared" si="5"/>
        <v>0</v>
      </c>
      <c r="M21" s="18">
        <f t="shared" si="5"/>
        <v>0</v>
      </c>
      <c r="N21" s="18">
        <f t="shared" si="5"/>
        <v>0</v>
      </c>
      <c r="O21" s="18">
        <f t="shared" si="5"/>
        <v>0</v>
      </c>
      <c r="P21" s="18">
        <f t="shared" si="5"/>
        <v>0</v>
      </c>
      <c r="Q21" s="18">
        <f t="shared" si="5"/>
        <v>0</v>
      </c>
      <c r="R21" s="18">
        <f t="shared" ref="R21:S21" si="6">SUM(R16:R20)</f>
        <v>0</v>
      </c>
      <c r="S21" s="18">
        <f t="shared" si="6"/>
        <v>0</v>
      </c>
      <c r="T21" s="18">
        <f t="shared" ref="T21:U21" si="7">SUM(T16:T20)</f>
        <v>0</v>
      </c>
      <c r="U21" s="18">
        <f t="shared" si="7"/>
        <v>0</v>
      </c>
      <c r="V21" s="18">
        <f t="shared" ref="V21:Y21" si="8">SUM(V16:V20)</f>
        <v>0</v>
      </c>
      <c r="W21" s="18">
        <f t="shared" si="8"/>
        <v>0</v>
      </c>
      <c r="X21" s="18">
        <f t="shared" si="8"/>
        <v>0</v>
      </c>
      <c r="Y21" s="18">
        <f t="shared" si="8"/>
        <v>0</v>
      </c>
      <c r="Z21" s="18">
        <f t="shared" ref="Z21:AA21" si="9">SUM(Z16:Z20)</f>
        <v>0</v>
      </c>
      <c r="AA21" s="18">
        <f t="shared" si="9"/>
        <v>0</v>
      </c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6"/>
      <c r="AS21" s="176"/>
      <c r="AT21" s="176"/>
      <c r="AU21" s="176"/>
      <c r="AV21" s="176"/>
      <c r="AW21" s="176"/>
      <c r="AX21" s="176"/>
      <c r="AY21" s="176"/>
      <c r="AZ21" s="176"/>
      <c r="BA21" s="176"/>
      <c r="BB21" s="176"/>
      <c r="BC21" s="176"/>
      <c r="BD21" s="176"/>
      <c r="BE21" s="176"/>
      <c r="BF21" s="176"/>
      <c r="BG21" s="176"/>
      <c r="BH21" s="176"/>
      <c r="BI21" s="176"/>
      <c r="BJ21" s="176"/>
      <c r="BK21" s="176"/>
      <c r="BL21" s="176"/>
      <c r="BM21" s="176"/>
      <c r="BN21" s="176"/>
    </row>
    <row r="22" spans="1:66" s="151" customFormat="1" ht="11.25" x14ac:dyDescent="0.2">
      <c r="A22" s="448" t="s">
        <v>232</v>
      </c>
      <c r="B22" s="449"/>
      <c r="C22" s="450"/>
      <c r="D22" s="150">
        <f>D21*(1+effect!$B$4)^'План производства и продаж'!G32</f>
        <v>0</v>
      </c>
      <c r="E22" s="150">
        <f>E21*(1+effect!$B$4)^'План производства и продаж'!H32</f>
        <v>0</v>
      </c>
      <c r="F22" s="150">
        <f>F21*(1+effect!$B$4)^'План производства и продаж'!I32</f>
        <v>0</v>
      </c>
      <c r="G22" s="150">
        <f>G21*(1+effect!$B$4)^'План производства и продаж'!J32</f>
        <v>0</v>
      </c>
      <c r="H22" s="150">
        <f>H21*(1+effect!$B$4)^'План производства и продаж'!K32</f>
        <v>0</v>
      </c>
      <c r="I22" s="150">
        <f>I21*(1+effect!$B$4)^'План производства и продаж'!L32</f>
        <v>0</v>
      </c>
      <c r="J22" s="150">
        <f>J21*(1+effect!$B$4)^'План производства и продаж'!M32</f>
        <v>0</v>
      </c>
      <c r="K22" s="150">
        <f>K21*(1+effect!$B$4)^'План производства и продаж'!N32</f>
        <v>0</v>
      </c>
      <c r="L22" s="150">
        <f>L21*(1+effect!$B$4)^'План производства и продаж'!O32</f>
        <v>0</v>
      </c>
      <c r="M22" s="150">
        <f>M21*(1+effect!$B$4)^'План производства и продаж'!P32</f>
        <v>0</v>
      </c>
      <c r="N22" s="150">
        <f>N21*(1+effect!$B$4)^'План производства и продаж'!Q32</f>
        <v>0</v>
      </c>
      <c r="O22" s="150">
        <f>O21*(1+effect!$B$4)^'План производства и продаж'!R32</f>
        <v>0</v>
      </c>
      <c r="P22" s="150">
        <f>P21*(1+effect!$B$4)^'План производства и продаж'!S32</f>
        <v>0</v>
      </c>
      <c r="Q22" s="150">
        <f>Q21*(1+effect!$B$4)^'План производства и продаж'!T32</f>
        <v>0</v>
      </c>
      <c r="R22" s="150">
        <f>R21*(1+effect!$B$4)^'План производства и продаж'!U32</f>
        <v>0</v>
      </c>
      <c r="S22" s="150">
        <f>S21*(1+effect!$B$4)^'План производства и продаж'!V32</f>
        <v>0</v>
      </c>
      <c r="T22" s="150">
        <f>T21*(1+effect!$B$4)^'План производства и продаж'!W32</f>
        <v>0</v>
      </c>
      <c r="U22" s="150">
        <f>U21*(1+effect!$B$4)^'План производства и продаж'!X32</f>
        <v>0</v>
      </c>
      <c r="V22" s="150">
        <f>V21*(1+effect!$B$4)^'План производства и продаж'!Y32</f>
        <v>0</v>
      </c>
      <c r="W22" s="150">
        <f>W21*(1+effect!$B$4)^'План производства и продаж'!Z32</f>
        <v>0</v>
      </c>
      <c r="X22" s="150">
        <f>X21*(1+effect!$B$4)^'План производства и продаж'!AA32</f>
        <v>0</v>
      </c>
      <c r="Y22" s="150">
        <f>Y21*(1+effect!$B$4)^'План производства и продаж'!AB32</f>
        <v>0</v>
      </c>
      <c r="Z22" s="150">
        <f>Z21*(1+effect!$B$4)^'План производства и продаж'!AC32</f>
        <v>0</v>
      </c>
      <c r="AA22" s="150">
        <f>AA21*(1+effect!$B$4)^'План производства и продаж'!AD32</f>
        <v>0</v>
      </c>
      <c r="AB22" s="177"/>
      <c r="AC22" s="177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  <c r="AN22" s="177"/>
      <c r="AO22" s="177"/>
      <c r="AP22" s="177"/>
      <c r="AQ22" s="177"/>
      <c r="AR22" s="177"/>
      <c r="AS22" s="177"/>
      <c r="AT22" s="177"/>
      <c r="AU22" s="177"/>
      <c r="AV22" s="177"/>
      <c r="AW22" s="177"/>
      <c r="AX22" s="177"/>
      <c r="AY22" s="177"/>
      <c r="AZ22" s="177"/>
      <c r="BA22" s="177"/>
      <c r="BB22" s="177"/>
      <c r="BC22" s="177"/>
      <c r="BD22" s="177"/>
      <c r="BE22" s="177"/>
      <c r="BF22" s="177"/>
      <c r="BG22" s="177"/>
      <c r="BH22" s="177"/>
      <c r="BI22" s="177"/>
      <c r="BJ22" s="177"/>
      <c r="BK22" s="177"/>
      <c r="BL22" s="177"/>
      <c r="BM22" s="177"/>
      <c r="BN22" s="177"/>
    </row>
    <row r="23" spans="1:66" x14ac:dyDescent="0.25">
      <c r="A23" s="427"/>
      <c r="B23" s="428"/>
      <c r="C23" s="429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66" x14ac:dyDescent="0.25">
      <c r="A24" s="445" t="s">
        <v>18</v>
      </c>
      <c r="B24" s="446"/>
      <c r="C24" s="447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66" x14ac:dyDescent="0.25">
      <c r="A25" s="451"/>
      <c r="B25" s="452"/>
      <c r="C25" s="453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</row>
    <row r="26" spans="1:66" x14ac:dyDescent="0.25">
      <c r="A26" s="451"/>
      <c r="B26" s="452"/>
      <c r="C26" s="453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</row>
    <row r="27" spans="1:66" x14ac:dyDescent="0.25">
      <c r="A27" s="451"/>
      <c r="B27" s="452"/>
      <c r="C27" s="453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66" x14ac:dyDescent="0.25">
      <c r="A28" s="451"/>
      <c r="B28" s="452"/>
      <c r="C28" s="453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</row>
    <row r="29" spans="1:66" x14ac:dyDescent="0.25">
      <c r="A29" s="427" t="s">
        <v>35</v>
      </c>
      <c r="B29" s="428"/>
      <c r="C29" s="42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</row>
    <row r="30" spans="1:66" s="3" customFormat="1" x14ac:dyDescent="0.25">
      <c r="A30" s="445" t="s">
        <v>222</v>
      </c>
      <c r="B30" s="446"/>
      <c r="C30" s="447"/>
      <c r="D30" s="18">
        <f t="shared" ref="D30:Q30" si="10">SUM(D25:D29)</f>
        <v>0</v>
      </c>
      <c r="E30" s="18">
        <f t="shared" si="10"/>
        <v>0</v>
      </c>
      <c r="F30" s="18">
        <f t="shared" si="10"/>
        <v>0</v>
      </c>
      <c r="G30" s="18">
        <f t="shared" si="10"/>
        <v>0</v>
      </c>
      <c r="H30" s="18">
        <f t="shared" si="10"/>
        <v>0</v>
      </c>
      <c r="I30" s="18">
        <f t="shared" si="10"/>
        <v>0</v>
      </c>
      <c r="J30" s="18">
        <f t="shared" si="10"/>
        <v>0</v>
      </c>
      <c r="K30" s="18">
        <f t="shared" si="10"/>
        <v>0</v>
      </c>
      <c r="L30" s="18">
        <f t="shared" si="10"/>
        <v>0</v>
      </c>
      <c r="M30" s="18">
        <f t="shared" si="10"/>
        <v>0</v>
      </c>
      <c r="N30" s="18">
        <f t="shared" si="10"/>
        <v>0</v>
      </c>
      <c r="O30" s="18">
        <f t="shared" si="10"/>
        <v>0</v>
      </c>
      <c r="P30" s="18">
        <f t="shared" si="10"/>
        <v>0</v>
      </c>
      <c r="Q30" s="18">
        <f t="shared" si="10"/>
        <v>0</v>
      </c>
      <c r="R30" s="18">
        <f t="shared" ref="R30:S30" si="11">SUM(R25:R29)</f>
        <v>0</v>
      </c>
      <c r="S30" s="18">
        <f t="shared" si="11"/>
        <v>0</v>
      </c>
      <c r="T30" s="18">
        <f t="shared" ref="T30:U30" si="12">SUM(T25:T29)</f>
        <v>0</v>
      </c>
      <c r="U30" s="18">
        <f t="shared" si="12"/>
        <v>0</v>
      </c>
      <c r="V30" s="18">
        <f t="shared" ref="V30:Y30" si="13">SUM(V25:V29)</f>
        <v>0</v>
      </c>
      <c r="W30" s="18">
        <f t="shared" si="13"/>
        <v>0</v>
      </c>
      <c r="X30" s="18">
        <f t="shared" si="13"/>
        <v>0</v>
      </c>
      <c r="Y30" s="18">
        <f t="shared" si="13"/>
        <v>0</v>
      </c>
      <c r="Z30" s="18">
        <f t="shared" ref="Z30:AA30" si="14">SUM(Z25:Z29)</f>
        <v>0</v>
      </c>
      <c r="AA30" s="18">
        <f t="shared" si="14"/>
        <v>0</v>
      </c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  <c r="BB30" s="176"/>
      <c r="BC30" s="176"/>
      <c r="BD30" s="176"/>
      <c r="BE30" s="176"/>
      <c r="BF30" s="176"/>
      <c r="BG30" s="176"/>
      <c r="BH30" s="176"/>
      <c r="BI30" s="176"/>
      <c r="BJ30" s="176"/>
      <c r="BK30" s="176"/>
      <c r="BL30" s="176"/>
      <c r="BM30" s="176"/>
      <c r="BN30" s="176"/>
    </row>
    <row r="31" spans="1:66" s="151" customFormat="1" ht="11.25" x14ac:dyDescent="0.2">
      <c r="A31" s="454" t="s">
        <v>232</v>
      </c>
      <c r="B31" s="454"/>
      <c r="C31" s="455"/>
      <c r="D31" s="150">
        <f>D30*(1+effect!$B$4)^'План производства и продаж'!G32</f>
        <v>0</v>
      </c>
      <c r="E31" s="150">
        <f>E30*(1+effect!$B$4)^'План производства и продаж'!H32</f>
        <v>0</v>
      </c>
      <c r="F31" s="150">
        <f>F30*(1+effect!$B$4)^'План производства и продаж'!I32</f>
        <v>0</v>
      </c>
      <c r="G31" s="150">
        <f>G30*(1+effect!$B$4)^'План производства и продаж'!J32</f>
        <v>0</v>
      </c>
      <c r="H31" s="150">
        <f>H30*(1+effect!$B$4)^'План производства и продаж'!K32</f>
        <v>0</v>
      </c>
      <c r="I31" s="150">
        <f>I30*(1+effect!$B$4)^'План производства и продаж'!L32</f>
        <v>0</v>
      </c>
      <c r="J31" s="150">
        <f>J30*(1+effect!$B$4)^'План производства и продаж'!M32</f>
        <v>0</v>
      </c>
      <c r="K31" s="150">
        <f>K30*(1+effect!$B$4)^'План производства и продаж'!N32</f>
        <v>0</v>
      </c>
      <c r="L31" s="150">
        <f>L30*(1+effect!$B$4)^'План производства и продаж'!O32</f>
        <v>0</v>
      </c>
      <c r="M31" s="150">
        <f>M30*(1+effect!$B$4)^'План производства и продаж'!P32</f>
        <v>0</v>
      </c>
      <c r="N31" s="150">
        <f>N30*(1+effect!$B$4)^'План производства и продаж'!Q32</f>
        <v>0</v>
      </c>
      <c r="O31" s="150">
        <f>O30*(1+effect!$B$4)^'План производства и продаж'!R32</f>
        <v>0</v>
      </c>
      <c r="P31" s="150">
        <f>P30*(1+effect!$B$4)^'План производства и продаж'!S32</f>
        <v>0</v>
      </c>
      <c r="Q31" s="150">
        <f>Q30*(1+effect!$B$4)^'План производства и продаж'!T32</f>
        <v>0</v>
      </c>
      <c r="R31" s="150">
        <f>R30*(1+effect!$B$4)^'План производства и продаж'!U32</f>
        <v>0</v>
      </c>
      <c r="S31" s="150">
        <f>S30*(1+effect!$B$4)^'План производства и продаж'!V32</f>
        <v>0</v>
      </c>
      <c r="T31" s="150">
        <f>T30*(1+effect!$B$4)^'План производства и продаж'!W32</f>
        <v>0</v>
      </c>
      <c r="U31" s="150">
        <f>U30*(1+effect!$B$4)^'План производства и продаж'!X32</f>
        <v>0</v>
      </c>
      <c r="V31" s="150">
        <f>V30*(1+effect!$B$4)^'План производства и продаж'!Y32</f>
        <v>0</v>
      </c>
      <c r="W31" s="150">
        <f>W30*(1+effect!$B$4)^'План производства и продаж'!Z32</f>
        <v>0</v>
      </c>
      <c r="X31" s="150">
        <f>X30*(1+effect!$B$4)^'План производства и продаж'!AA32</f>
        <v>0</v>
      </c>
      <c r="Y31" s="150">
        <f>Y30*(1+effect!$B$4)^'План производства и продаж'!AB32</f>
        <v>0</v>
      </c>
      <c r="Z31" s="150">
        <f>Z30*(1+effect!$B$4)^'План производства и продаж'!AC32</f>
        <v>0</v>
      </c>
      <c r="AA31" s="150">
        <f>AA30*(1+effect!$B$4)^'План производства и продаж'!AD32</f>
        <v>0</v>
      </c>
      <c r="AB31" s="177"/>
      <c r="AC31" s="177"/>
      <c r="AD31" s="177"/>
      <c r="AE31" s="177"/>
      <c r="AF31" s="177"/>
      <c r="AG31" s="177"/>
      <c r="AH31" s="177"/>
      <c r="AI31" s="177"/>
      <c r="AJ31" s="177"/>
      <c r="AK31" s="177"/>
      <c r="AL31" s="177"/>
      <c r="AM31" s="177"/>
      <c r="AN31" s="177"/>
      <c r="AO31" s="177"/>
      <c r="AP31" s="177"/>
      <c r="AQ31" s="177"/>
      <c r="AR31" s="177"/>
      <c r="AS31" s="177"/>
      <c r="AT31" s="177"/>
      <c r="AU31" s="177"/>
      <c r="AV31" s="177"/>
      <c r="AW31" s="177"/>
      <c r="AX31" s="177"/>
      <c r="AY31" s="177"/>
      <c r="AZ31" s="177"/>
      <c r="BA31" s="177"/>
      <c r="BB31" s="177"/>
      <c r="BC31" s="177"/>
      <c r="BD31" s="177"/>
      <c r="BE31" s="177"/>
      <c r="BF31" s="177"/>
      <c r="BG31" s="177"/>
      <c r="BH31" s="177"/>
      <c r="BI31" s="177"/>
      <c r="BJ31" s="177"/>
      <c r="BK31" s="177"/>
      <c r="BL31" s="177"/>
      <c r="BM31" s="177"/>
      <c r="BN31" s="177"/>
    </row>
    <row r="32" spans="1:66" s="205" customFormat="1" x14ac:dyDescent="0.25">
      <c r="A32" s="456" t="s">
        <v>213</v>
      </c>
      <c r="B32" s="457"/>
      <c r="C32" s="458"/>
      <c r="D32" s="157">
        <f t="shared" ref="D32:Q32" si="15">D12+D21+D30</f>
        <v>0</v>
      </c>
      <c r="E32" s="157">
        <f t="shared" si="15"/>
        <v>0</v>
      </c>
      <c r="F32" s="157">
        <f t="shared" si="15"/>
        <v>0</v>
      </c>
      <c r="G32" s="157">
        <f t="shared" si="15"/>
        <v>0</v>
      </c>
      <c r="H32" s="157">
        <f t="shared" si="15"/>
        <v>0</v>
      </c>
      <c r="I32" s="157">
        <f t="shared" si="15"/>
        <v>0</v>
      </c>
      <c r="J32" s="157">
        <f t="shared" si="15"/>
        <v>0</v>
      </c>
      <c r="K32" s="157">
        <f t="shared" si="15"/>
        <v>0</v>
      </c>
      <c r="L32" s="157">
        <f t="shared" si="15"/>
        <v>0</v>
      </c>
      <c r="M32" s="157">
        <f t="shared" si="15"/>
        <v>0</v>
      </c>
      <c r="N32" s="157">
        <f t="shared" si="15"/>
        <v>0</v>
      </c>
      <c r="O32" s="157">
        <f t="shared" si="15"/>
        <v>0</v>
      </c>
      <c r="P32" s="157">
        <f t="shared" si="15"/>
        <v>0</v>
      </c>
      <c r="Q32" s="157">
        <f t="shared" si="15"/>
        <v>0</v>
      </c>
      <c r="R32" s="157">
        <f t="shared" ref="R32:U32" si="16">R12+R21+R30</f>
        <v>0</v>
      </c>
      <c r="S32" s="157">
        <f t="shared" si="16"/>
        <v>0</v>
      </c>
      <c r="T32" s="157">
        <f t="shared" si="16"/>
        <v>0</v>
      </c>
      <c r="U32" s="157">
        <f t="shared" si="16"/>
        <v>0</v>
      </c>
      <c r="V32" s="157">
        <f t="shared" ref="V32:Y32" si="17">V12+V21+V30</f>
        <v>0</v>
      </c>
      <c r="W32" s="157">
        <f t="shared" si="17"/>
        <v>0</v>
      </c>
      <c r="X32" s="157">
        <f t="shared" si="17"/>
        <v>0</v>
      </c>
      <c r="Y32" s="157">
        <f t="shared" si="17"/>
        <v>0</v>
      </c>
      <c r="Z32" s="157">
        <f t="shared" ref="Z32:AA32" si="18">Z12+Z21+Z30</f>
        <v>0</v>
      </c>
      <c r="AA32" s="157">
        <f t="shared" si="18"/>
        <v>0</v>
      </c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204"/>
      <c r="BN32" s="204"/>
    </row>
    <row r="33" spans="1:27" x14ac:dyDescent="0.25">
      <c r="A33" s="383" t="s">
        <v>214</v>
      </c>
      <c r="B33" s="384"/>
      <c r="C33" s="385"/>
      <c r="D33" s="80">
        <f>D32*(1+effect!$B$4)^'План производства и продаж'!G32</f>
        <v>0</v>
      </c>
      <c r="E33" s="80">
        <f>E32*(1+effect!$B$4)^'План производства и продаж'!H32</f>
        <v>0</v>
      </c>
      <c r="F33" s="80">
        <f>F32*(1+effect!$B$4)^'План производства и продаж'!I32</f>
        <v>0</v>
      </c>
      <c r="G33" s="80">
        <f>G32*(1+effect!$B$4)^'План производства и продаж'!J32</f>
        <v>0</v>
      </c>
      <c r="H33" s="80">
        <f>H32*(1+effect!$B$4)^'План производства и продаж'!K32</f>
        <v>0</v>
      </c>
      <c r="I33" s="80">
        <f>I32*(1+effect!$B$4)^'План производства и продаж'!L32</f>
        <v>0</v>
      </c>
      <c r="J33" s="80">
        <f>J32*(1+effect!$B$4)^'План производства и продаж'!M32</f>
        <v>0</v>
      </c>
      <c r="K33" s="80">
        <f>K32*(1+effect!$B$4)^'План производства и продаж'!N32</f>
        <v>0</v>
      </c>
      <c r="L33" s="80">
        <f>L32*(1+effect!$B$4)^'План производства и продаж'!O32</f>
        <v>0</v>
      </c>
      <c r="M33" s="80">
        <f>M32*(1+effect!$B$4)^'План производства и продаж'!P32</f>
        <v>0</v>
      </c>
      <c r="N33" s="80">
        <f>N32*(1+effect!$B$4)^'План производства и продаж'!Q32</f>
        <v>0</v>
      </c>
      <c r="O33" s="80">
        <f>O32*(1+effect!$B$4)^'План производства и продаж'!R32</f>
        <v>0</v>
      </c>
      <c r="P33" s="80">
        <f>P32*(1+effect!$B$4)^'План производства и продаж'!S32</f>
        <v>0</v>
      </c>
      <c r="Q33" s="80">
        <f>Q32*(1+effect!$B$4)^'План производства и продаж'!T32</f>
        <v>0</v>
      </c>
      <c r="R33" s="80">
        <f>R32*(1+effect!$B$4)^'План производства и продаж'!U32</f>
        <v>0</v>
      </c>
      <c r="S33" s="80">
        <f>S32*(1+effect!$B$4)^'План производства и продаж'!V32</f>
        <v>0</v>
      </c>
      <c r="T33" s="80">
        <f>T32*(1+effect!$B$4)^'План производства и продаж'!W32</f>
        <v>0</v>
      </c>
      <c r="U33" s="80">
        <f>U32*(1+effect!$B$4)^'План производства и продаж'!X32</f>
        <v>0</v>
      </c>
      <c r="V33" s="80">
        <f>V32*(1+effect!$B$4)^'План производства и продаж'!Y32</f>
        <v>0</v>
      </c>
      <c r="W33" s="80">
        <f>W32*(1+effect!$B$4)^'План производства и продаж'!Z32</f>
        <v>0</v>
      </c>
      <c r="X33" s="80">
        <f>X32*(1+effect!$B$4)^'План производства и продаж'!AA32</f>
        <v>0</v>
      </c>
      <c r="Y33" s="80">
        <f>Y32*(1+effect!$B$4)^'План производства и продаж'!AB32</f>
        <v>0</v>
      </c>
      <c r="Z33" s="80">
        <f>Z32*(1+effect!$B$4)^'План производства и продаж'!AC32</f>
        <v>0</v>
      </c>
      <c r="AA33" s="80">
        <f>AA32*(1+effect!$B$4)^'План производства и продаж'!AD32</f>
        <v>0</v>
      </c>
    </row>
    <row r="34" spans="1:27" s="168" customFormat="1" x14ac:dyDescent="0.25"/>
    <row r="35" spans="1:27" s="168" customFormat="1" x14ac:dyDescent="0.25"/>
    <row r="36" spans="1:27" s="168" customFormat="1" x14ac:dyDescent="0.25"/>
    <row r="37" spans="1:27" s="168" customFormat="1" x14ac:dyDescent="0.25"/>
    <row r="38" spans="1:27" s="168" customFormat="1" x14ac:dyDescent="0.25"/>
    <row r="39" spans="1:27" s="168" customFormat="1" x14ac:dyDescent="0.25"/>
    <row r="40" spans="1:27" s="168" customFormat="1" x14ac:dyDescent="0.25"/>
    <row r="41" spans="1:27" s="168" customFormat="1" x14ac:dyDescent="0.25"/>
    <row r="42" spans="1:27" s="168" customFormat="1" x14ac:dyDescent="0.25"/>
    <row r="43" spans="1:27" s="168" customFormat="1" x14ac:dyDescent="0.25"/>
    <row r="44" spans="1:27" s="168" customFormat="1" x14ac:dyDescent="0.25"/>
    <row r="45" spans="1:27" s="168" customFormat="1" x14ac:dyDescent="0.25"/>
    <row r="46" spans="1:27" s="168" customFormat="1" x14ac:dyDescent="0.25"/>
    <row r="47" spans="1:27" s="168" customFormat="1" x14ac:dyDescent="0.25"/>
    <row r="48" spans="1:27" s="168" customFormat="1" x14ac:dyDescent="0.25"/>
    <row r="49" s="168" customFormat="1" x14ac:dyDescent="0.25"/>
    <row r="50" s="168" customFormat="1" x14ac:dyDescent="0.25"/>
    <row r="51" s="168" customFormat="1" x14ac:dyDescent="0.25"/>
    <row r="52" s="168" customFormat="1" x14ac:dyDescent="0.25"/>
    <row r="53" s="168" customFormat="1" x14ac:dyDescent="0.25"/>
    <row r="54" s="168" customFormat="1" x14ac:dyDescent="0.25"/>
    <row r="55" s="168" customFormat="1" x14ac:dyDescent="0.25"/>
    <row r="56" s="168" customFormat="1" x14ac:dyDescent="0.25"/>
    <row r="57" s="168" customFormat="1" x14ac:dyDescent="0.25"/>
    <row r="58" s="168" customFormat="1" x14ac:dyDescent="0.25"/>
    <row r="59" s="168" customFormat="1" x14ac:dyDescent="0.25"/>
    <row r="60" s="168" customFormat="1" x14ac:dyDescent="0.25"/>
    <row r="61" s="168" customFormat="1" x14ac:dyDescent="0.25"/>
    <row r="62" s="168" customFormat="1" x14ac:dyDescent="0.25"/>
    <row r="63" s="168" customFormat="1" x14ac:dyDescent="0.25"/>
    <row r="64" s="168" customFormat="1" x14ac:dyDescent="0.25"/>
    <row r="65" s="168" customFormat="1" x14ac:dyDescent="0.25"/>
    <row r="66" s="168" customFormat="1" x14ac:dyDescent="0.25"/>
    <row r="67" s="168" customFormat="1" x14ac:dyDescent="0.25"/>
    <row r="68" s="168" customFormat="1" x14ac:dyDescent="0.25"/>
    <row r="69" s="168" customFormat="1" x14ac:dyDescent="0.25"/>
    <row r="70" s="168" customFormat="1" x14ac:dyDescent="0.25"/>
    <row r="71" s="168" customFormat="1" x14ac:dyDescent="0.25"/>
    <row r="72" s="168" customFormat="1" x14ac:dyDescent="0.25"/>
    <row r="73" s="168" customFormat="1" x14ac:dyDescent="0.25"/>
    <row r="74" s="168" customFormat="1" x14ac:dyDescent="0.25"/>
    <row r="75" s="168" customFormat="1" x14ac:dyDescent="0.25"/>
    <row r="76" s="168" customFormat="1" x14ac:dyDescent="0.25"/>
    <row r="77" s="168" customFormat="1" x14ac:dyDescent="0.25"/>
    <row r="78" s="168" customFormat="1" x14ac:dyDescent="0.25"/>
    <row r="79" s="168" customFormat="1" x14ac:dyDescent="0.25"/>
    <row r="80" s="168" customFormat="1" x14ac:dyDescent="0.25"/>
    <row r="81" s="168" customFormat="1" x14ac:dyDescent="0.25"/>
    <row r="82" s="168" customFormat="1" x14ac:dyDescent="0.25"/>
    <row r="83" s="168" customFormat="1" x14ac:dyDescent="0.25"/>
    <row r="84" s="168" customFormat="1" x14ac:dyDescent="0.25"/>
    <row r="85" s="168" customFormat="1" x14ac:dyDescent="0.25"/>
    <row r="86" s="168" customFormat="1" x14ac:dyDescent="0.25"/>
    <row r="87" s="168" customFormat="1" x14ac:dyDescent="0.25"/>
    <row r="88" s="168" customFormat="1" x14ac:dyDescent="0.25"/>
    <row r="89" s="168" customFormat="1" x14ac:dyDescent="0.25"/>
    <row r="90" s="168" customFormat="1" x14ac:dyDescent="0.25"/>
    <row r="91" s="168" customFormat="1" x14ac:dyDescent="0.25"/>
    <row r="92" s="168" customFormat="1" x14ac:dyDescent="0.25"/>
    <row r="93" s="168" customFormat="1" x14ac:dyDescent="0.25"/>
    <row r="94" s="168" customFormat="1" x14ac:dyDescent="0.25"/>
    <row r="95" s="168" customFormat="1" x14ac:dyDescent="0.25"/>
    <row r="96" s="168" customFormat="1" x14ac:dyDescent="0.25"/>
    <row r="97" s="168" customFormat="1" x14ac:dyDescent="0.25"/>
    <row r="98" s="168" customFormat="1" x14ac:dyDescent="0.25"/>
    <row r="99" s="168" customFormat="1" x14ac:dyDescent="0.25"/>
    <row r="100" s="168" customFormat="1" x14ac:dyDescent="0.25"/>
    <row r="101" s="168" customFormat="1" x14ac:dyDescent="0.25"/>
    <row r="102" s="168" customFormat="1" x14ac:dyDescent="0.25"/>
    <row r="103" s="168" customFormat="1" x14ac:dyDescent="0.25"/>
    <row r="104" s="168" customFormat="1" x14ac:dyDescent="0.25"/>
    <row r="105" s="168" customFormat="1" x14ac:dyDescent="0.25"/>
    <row r="106" s="168" customFormat="1" x14ac:dyDescent="0.25"/>
    <row r="107" s="168" customFormat="1" x14ac:dyDescent="0.25"/>
    <row r="108" s="168" customFormat="1" x14ac:dyDescent="0.25"/>
    <row r="109" s="168" customFormat="1" x14ac:dyDescent="0.25"/>
    <row r="110" s="168" customFormat="1" x14ac:dyDescent="0.25"/>
    <row r="111" s="168" customFormat="1" x14ac:dyDescent="0.25"/>
    <row r="112" s="168" customFormat="1" x14ac:dyDescent="0.25"/>
    <row r="113" s="168" customFormat="1" x14ac:dyDescent="0.25"/>
    <row r="114" s="168" customFormat="1" x14ac:dyDescent="0.25"/>
    <row r="115" s="168" customFormat="1" x14ac:dyDescent="0.25"/>
    <row r="116" s="168" customFormat="1" x14ac:dyDescent="0.25"/>
    <row r="117" s="168" customFormat="1" x14ac:dyDescent="0.25"/>
    <row r="118" s="168" customFormat="1" x14ac:dyDescent="0.25"/>
    <row r="119" s="168" customFormat="1" x14ac:dyDescent="0.25"/>
    <row r="120" s="168" customFormat="1" x14ac:dyDescent="0.25"/>
    <row r="121" s="168" customFormat="1" x14ac:dyDescent="0.25"/>
    <row r="122" s="168" customFormat="1" x14ac:dyDescent="0.25"/>
    <row r="123" s="168" customFormat="1" x14ac:dyDescent="0.25"/>
    <row r="124" s="168" customFormat="1" x14ac:dyDescent="0.25"/>
    <row r="125" s="168" customFormat="1" x14ac:dyDescent="0.25"/>
    <row r="126" s="168" customFormat="1" x14ac:dyDescent="0.25"/>
    <row r="127" s="168" customFormat="1" x14ac:dyDescent="0.25"/>
    <row r="128" s="168" customFormat="1" x14ac:dyDescent="0.25"/>
    <row r="129" s="168" customFormat="1" x14ac:dyDescent="0.25"/>
    <row r="130" s="168" customFormat="1" x14ac:dyDescent="0.25"/>
    <row r="131" s="168" customFormat="1" x14ac:dyDescent="0.25"/>
    <row r="132" s="168" customFormat="1" x14ac:dyDescent="0.25"/>
    <row r="133" s="168" customFormat="1" x14ac:dyDescent="0.25"/>
    <row r="134" s="168" customFormat="1" x14ac:dyDescent="0.25"/>
    <row r="135" s="168" customFormat="1" x14ac:dyDescent="0.25"/>
    <row r="136" s="168" customFormat="1" x14ac:dyDescent="0.25"/>
    <row r="137" s="168" customFormat="1" x14ac:dyDescent="0.25"/>
    <row r="138" s="168" customFormat="1" x14ac:dyDescent="0.25"/>
    <row r="139" s="168" customFormat="1" x14ac:dyDescent="0.25"/>
    <row r="140" s="168" customFormat="1" x14ac:dyDescent="0.25"/>
    <row r="141" s="168" customFormat="1" x14ac:dyDescent="0.25"/>
    <row r="142" s="168" customFormat="1" x14ac:dyDescent="0.25"/>
    <row r="143" s="168" customFormat="1" x14ac:dyDescent="0.25"/>
    <row r="144" s="168" customFormat="1" x14ac:dyDescent="0.25"/>
    <row r="145" s="168" customFormat="1" x14ac:dyDescent="0.25"/>
    <row r="146" s="168" customFormat="1" x14ac:dyDescent="0.25"/>
    <row r="147" s="168" customFormat="1" x14ac:dyDescent="0.25"/>
    <row r="148" s="168" customFormat="1" x14ac:dyDescent="0.25"/>
    <row r="149" s="168" customFormat="1" x14ac:dyDescent="0.25"/>
    <row r="150" s="168" customFormat="1" x14ac:dyDescent="0.25"/>
    <row r="151" s="168" customFormat="1" x14ac:dyDescent="0.25"/>
    <row r="152" s="168" customFormat="1" x14ac:dyDescent="0.25"/>
    <row r="153" s="168" customFormat="1" x14ac:dyDescent="0.25"/>
    <row r="154" s="168" customFormat="1" x14ac:dyDescent="0.25"/>
    <row r="155" s="168" customFormat="1" x14ac:dyDescent="0.25"/>
    <row r="156" s="168" customFormat="1" x14ac:dyDescent="0.25"/>
    <row r="157" s="168" customFormat="1" x14ac:dyDescent="0.25"/>
    <row r="158" s="168" customFormat="1" x14ac:dyDescent="0.25"/>
    <row r="159" s="168" customFormat="1" x14ac:dyDescent="0.25"/>
    <row r="160" s="168" customFormat="1" x14ac:dyDescent="0.25"/>
    <row r="161" s="168" customFormat="1" x14ac:dyDescent="0.25"/>
    <row r="162" s="168" customFormat="1" x14ac:dyDescent="0.25"/>
    <row r="163" s="168" customFormat="1" x14ac:dyDescent="0.25"/>
    <row r="164" s="168" customFormat="1" x14ac:dyDescent="0.25"/>
    <row r="165" s="168" customFormat="1" x14ac:dyDescent="0.25"/>
    <row r="166" s="168" customFormat="1" x14ac:dyDescent="0.25"/>
    <row r="167" s="168" customFormat="1" x14ac:dyDescent="0.25"/>
    <row r="168" s="168" customFormat="1" x14ac:dyDescent="0.25"/>
    <row r="169" s="168" customFormat="1" x14ac:dyDescent="0.25"/>
    <row r="170" s="168" customFormat="1" x14ac:dyDescent="0.25"/>
    <row r="171" s="168" customFormat="1" x14ac:dyDescent="0.25"/>
    <row r="172" s="168" customFormat="1" x14ac:dyDescent="0.25"/>
    <row r="173" s="168" customFormat="1" x14ac:dyDescent="0.25"/>
    <row r="174" s="168" customFormat="1" x14ac:dyDescent="0.25"/>
    <row r="175" s="168" customFormat="1" x14ac:dyDescent="0.25"/>
    <row r="176" s="168" customFormat="1" x14ac:dyDescent="0.25"/>
    <row r="177" s="168" customFormat="1" x14ac:dyDescent="0.25"/>
    <row r="178" s="168" customFormat="1" x14ac:dyDescent="0.25"/>
    <row r="179" s="168" customFormat="1" x14ac:dyDescent="0.25"/>
    <row r="180" s="168" customFormat="1" x14ac:dyDescent="0.25"/>
    <row r="181" s="168" customFormat="1" x14ac:dyDescent="0.25"/>
    <row r="182" s="168" customFormat="1" x14ac:dyDescent="0.25"/>
    <row r="183" s="168" customFormat="1" x14ac:dyDescent="0.25"/>
    <row r="184" s="168" customFormat="1" x14ac:dyDescent="0.25"/>
    <row r="185" s="168" customFormat="1" x14ac:dyDescent="0.25"/>
    <row r="186" s="168" customFormat="1" x14ac:dyDescent="0.25"/>
    <row r="187" s="168" customFormat="1" x14ac:dyDescent="0.25"/>
  </sheetData>
  <mergeCells count="37">
    <mergeCell ref="X3:AA3"/>
    <mergeCell ref="A29:C29"/>
    <mergeCell ref="A30:C30"/>
    <mergeCell ref="A31:C31"/>
    <mergeCell ref="A32:C32"/>
    <mergeCell ref="A20:C20"/>
    <mergeCell ref="A21:C21"/>
    <mergeCell ref="A22:C22"/>
    <mergeCell ref="A23:C23"/>
    <mergeCell ref="A24:C24"/>
    <mergeCell ref="A10:C10"/>
    <mergeCell ref="A16:C16"/>
    <mergeCell ref="A17:C17"/>
    <mergeCell ref="A18:C18"/>
    <mergeCell ref="A19:C19"/>
    <mergeCell ref="A11:C11"/>
    <mergeCell ref="A33:C33"/>
    <mergeCell ref="A25:C25"/>
    <mergeCell ref="A26:C26"/>
    <mergeCell ref="A27:C27"/>
    <mergeCell ref="A28:C28"/>
    <mergeCell ref="A15:C15"/>
    <mergeCell ref="A5:C5"/>
    <mergeCell ref="A6:C6"/>
    <mergeCell ref="A7:C7"/>
    <mergeCell ref="A8:C8"/>
    <mergeCell ref="A9:C9"/>
    <mergeCell ref="A3:C4"/>
    <mergeCell ref="A2:C2"/>
    <mergeCell ref="A12:C12"/>
    <mergeCell ref="A13:C13"/>
    <mergeCell ref="A14:C14"/>
    <mergeCell ref="T3:W3"/>
    <mergeCell ref="H3:K3"/>
    <mergeCell ref="L3:O3"/>
    <mergeCell ref="P3:S3"/>
    <mergeCell ref="D3:G3"/>
  </mergeCells>
  <phoneticPr fontId="3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4"/>
  <sheetViews>
    <sheetView workbookViewId="0">
      <selection activeCell="N16" sqref="N16"/>
    </sheetView>
  </sheetViews>
  <sheetFormatPr defaultRowHeight="15" x14ac:dyDescent="0.25"/>
  <sheetData>
    <row r="1" spans="1:4" x14ac:dyDescent="0.25">
      <c r="A1" t="s">
        <v>265</v>
      </c>
      <c r="B1">
        <v>0</v>
      </c>
      <c r="D1" t="s">
        <v>305</v>
      </c>
    </row>
    <row r="2" spans="1:4" x14ac:dyDescent="0.25">
      <c r="A2" t="s">
        <v>266</v>
      </c>
      <c r="B2">
        <v>1</v>
      </c>
      <c r="D2" t="s">
        <v>306</v>
      </c>
    </row>
    <row r="3" spans="1:4" x14ac:dyDescent="0.25">
      <c r="A3" t="s">
        <v>267</v>
      </c>
      <c r="B3">
        <v>2</v>
      </c>
    </row>
    <row r="4" spans="1:4" x14ac:dyDescent="0.25">
      <c r="A4" t="s">
        <v>268</v>
      </c>
      <c r="B4">
        <v>3</v>
      </c>
    </row>
    <row r="5" spans="1:4" x14ac:dyDescent="0.25">
      <c r="A5" t="s">
        <v>269</v>
      </c>
      <c r="B5">
        <v>4</v>
      </c>
    </row>
    <row r="6" spans="1:4" x14ac:dyDescent="0.25">
      <c r="A6" t="s">
        <v>270</v>
      </c>
      <c r="B6">
        <v>5</v>
      </c>
    </row>
    <row r="7" spans="1:4" x14ac:dyDescent="0.25">
      <c r="A7" t="s">
        <v>271</v>
      </c>
      <c r="B7">
        <v>6</v>
      </c>
    </row>
    <row r="8" spans="1:4" x14ac:dyDescent="0.25">
      <c r="A8" t="s">
        <v>272</v>
      </c>
      <c r="B8">
        <v>7</v>
      </c>
    </row>
    <row r="9" spans="1:4" x14ac:dyDescent="0.25">
      <c r="A9" t="s">
        <v>273</v>
      </c>
      <c r="B9">
        <v>8</v>
      </c>
    </row>
    <row r="10" spans="1:4" x14ac:dyDescent="0.25">
      <c r="A10" t="s">
        <v>274</v>
      </c>
      <c r="B10">
        <v>9</v>
      </c>
    </row>
    <row r="11" spans="1:4" x14ac:dyDescent="0.25">
      <c r="A11" t="s">
        <v>275</v>
      </c>
      <c r="B11">
        <v>10</v>
      </c>
    </row>
    <row r="12" spans="1:4" x14ac:dyDescent="0.25">
      <c r="A12" t="s">
        <v>276</v>
      </c>
      <c r="B12">
        <v>11</v>
      </c>
    </row>
    <row r="13" spans="1:4" x14ac:dyDescent="0.25">
      <c r="A13" t="s">
        <v>277</v>
      </c>
      <c r="B13">
        <v>12</v>
      </c>
    </row>
    <row r="14" spans="1:4" x14ac:dyDescent="0.25">
      <c r="A14" t="s">
        <v>278</v>
      </c>
      <c r="B14">
        <v>13</v>
      </c>
    </row>
    <row r="15" spans="1:4" x14ac:dyDescent="0.25">
      <c r="A15" t="s">
        <v>279</v>
      </c>
      <c r="B15">
        <v>14</v>
      </c>
    </row>
    <row r="16" spans="1:4" x14ac:dyDescent="0.25">
      <c r="A16" t="s">
        <v>280</v>
      </c>
      <c r="B16">
        <v>15</v>
      </c>
    </row>
    <row r="17" spans="1:2" x14ac:dyDescent="0.25">
      <c r="A17" t="s">
        <v>286</v>
      </c>
      <c r="B17">
        <v>16</v>
      </c>
    </row>
    <row r="18" spans="1:2" x14ac:dyDescent="0.25">
      <c r="A18" t="s">
        <v>287</v>
      </c>
      <c r="B18">
        <v>17</v>
      </c>
    </row>
    <row r="19" spans="1:2" x14ac:dyDescent="0.25">
      <c r="A19" t="s">
        <v>288</v>
      </c>
      <c r="B19">
        <v>18</v>
      </c>
    </row>
    <row r="20" spans="1:2" x14ac:dyDescent="0.25">
      <c r="A20" t="s">
        <v>289</v>
      </c>
      <c r="B20">
        <v>19</v>
      </c>
    </row>
    <row r="21" spans="1:2" x14ac:dyDescent="0.25">
      <c r="A21" t="s">
        <v>290</v>
      </c>
      <c r="B21">
        <v>20</v>
      </c>
    </row>
    <row r="22" spans="1:2" x14ac:dyDescent="0.25">
      <c r="A22" t="s">
        <v>296</v>
      </c>
      <c r="B22">
        <v>21</v>
      </c>
    </row>
    <row r="23" spans="1:2" x14ac:dyDescent="0.25">
      <c r="A23" t="s">
        <v>297</v>
      </c>
      <c r="B23">
        <v>22</v>
      </c>
    </row>
    <row r="24" spans="1:2" x14ac:dyDescent="0.25">
      <c r="A24" t="s">
        <v>298</v>
      </c>
      <c r="B24">
        <v>23</v>
      </c>
    </row>
    <row r="25" spans="1:2" x14ac:dyDescent="0.25">
      <c r="A25" t="s">
        <v>299</v>
      </c>
      <c r="B25">
        <v>24</v>
      </c>
    </row>
    <row r="26" spans="1:2" x14ac:dyDescent="0.25">
      <c r="A26" t="s">
        <v>300</v>
      </c>
      <c r="B26">
        <v>25</v>
      </c>
    </row>
    <row r="27" spans="1:2" x14ac:dyDescent="0.25">
      <c r="A27" t="s">
        <v>301</v>
      </c>
      <c r="B27">
        <v>26</v>
      </c>
    </row>
    <row r="28" spans="1:2" x14ac:dyDescent="0.25">
      <c r="A28" t="s">
        <v>302</v>
      </c>
      <c r="B28">
        <v>27</v>
      </c>
    </row>
    <row r="29" spans="1:2" x14ac:dyDescent="0.25">
      <c r="A29" t="s">
        <v>303</v>
      </c>
      <c r="B29">
        <v>28</v>
      </c>
    </row>
    <row r="30" spans="1:2" x14ac:dyDescent="0.25">
      <c r="A30" t="s">
        <v>317</v>
      </c>
      <c r="B30">
        <v>29</v>
      </c>
    </row>
    <row r="31" spans="1:2" x14ac:dyDescent="0.25">
      <c r="A31" t="s">
        <v>328</v>
      </c>
      <c r="B31">
        <v>30</v>
      </c>
    </row>
    <row r="32" spans="1:2" x14ac:dyDescent="0.25">
      <c r="A32" t="s">
        <v>329</v>
      </c>
      <c r="B32">
        <v>31</v>
      </c>
    </row>
    <row r="33" spans="1:2" x14ac:dyDescent="0.25">
      <c r="A33" t="s">
        <v>330</v>
      </c>
      <c r="B33">
        <v>32</v>
      </c>
    </row>
    <row r="34" spans="1:2" x14ac:dyDescent="0.25">
      <c r="A34" t="s">
        <v>331</v>
      </c>
      <c r="B34">
        <v>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Z503"/>
  <sheetViews>
    <sheetView workbookViewId="0">
      <selection activeCell="O8" sqref="O8"/>
    </sheetView>
  </sheetViews>
  <sheetFormatPr defaultRowHeight="15" x14ac:dyDescent="0.25"/>
  <cols>
    <col min="1" max="1" width="31.42578125" customWidth="1"/>
    <col min="2" max="2" width="11.28515625" customWidth="1"/>
    <col min="3" max="3" width="10" hidden="1" customWidth="1"/>
    <col min="4" max="4" width="10.140625" customWidth="1"/>
    <col min="5" max="5" width="9.42578125" customWidth="1"/>
    <col min="6" max="16" width="8.28515625" customWidth="1"/>
    <col min="17" max="18" width="8.28515625" style="168" customWidth="1"/>
    <col min="19" max="46" width="9" style="168"/>
  </cols>
  <sheetData>
    <row r="1" spans="1:52" x14ac:dyDescent="0.25">
      <c r="A1" s="391" t="s">
        <v>40</v>
      </c>
      <c r="B1" s="391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AU1" s="168"/>
      <c r="AV1" s="168"/>
      <c r="AW1" s="168"/>
      <c r="AX1" s="168"/>
      <c r="AY1" s="168"/>
      <c r="AZ1" s="168"/>
    </row>
    <row r="2" spans="1:52" x14ac:dyDescent="0.25">
      <c r="A2" s="10"/>
      <c r="B2" s="462" t="s">
        <v>41</v>
      </c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60"/>
      <c r="Q2" s="464"/>
      <c r="R2" s="459"/>
      <c r="S2" s="464"/>
      <c r="T2" s="459"/>
      <c r="U2" s="464"/>
      <c r="V2" s="459"/>
      <c r="W2" s="464"/>
      <c r="X2" s="459"/>
      <c r="Y2" s="464"/>
      <c r="Z2" s="459"/>
    </row>
    <row r="3" spans="1:52" x14ac:dyDescent="0.25">
      <c r="A3" s="461" t="s">
        <v>246</v>
      </c>
      <c r="B3" s="462"/>
      <c r="C3" s="369">
        <v>2026</v>
      </c>
      <c r="D3" s="370"/>
      <c r="E3" s="370"/>
      <c r="F3" s="371"/>
      <c r="G3" s="369">
        <f>C3+1</f>
        <v>2027</v>
      </c>
      <c r="H3" s="370"/>
      <c r="I3" s="370"/>
      <c r="J3" s="371"/>
      <c r="K3" s="369">
        <f>G3+1</f>
        <v>2028</v>
      </c>
      <c r="L3" s="370"/>
      <c r="M3" s="370"/>
      <c r="N3" s="371"/>
      <c r="O3" s="369">
        <f>K3+1</f>
        <v>2029</v>
      </c>
      <c r="P3" s="370"/>
      <c r="Q3" s="370"/>
      <c r="R3" s="371"/>
      <c r="S3" s="369">
        <f>O3+1</f>
        <v>2030</v>
      </c>
      <c r="T3" s="370"/>
      <c r="U3" s="370"/>
      <c r="V3" s="371"/>
      <c r="W3" s="369">
        <f>S3+1</f>
        <v>2031</v>
      </c>
      <c r="X3" s="370"/>
      <c r="Y3" s="370"/>
      <c r="Z3" s="371"/>
    </row>
    <row r="4" spans="1:52" x14ac:dyDescent="0.25">
      <c r="A4" s="461"/>
      <c r="B4" s="463"/>
      <c r="C4" s="6" t="s">
        <v>273</v>
      </c>
      <c r="D4" s="6" t="s">
        <v>274</v>
      </c>
      <c r="E4" s="6" t="s">
        <v>275</v>
      </c>
      <c r="F4" s="6" t="s">
        <v>276</v>
      </c>
      <c r="G4" s="6" t="s">
        <v>277</v>
      </c>
      <c r="H4" s="6" t="s">
        <v>278</v>
      </c>
      <c r="I4" s="6" t="s">
        <v>279</v>
      </c>
      <c r="J4" s="6" t="s">
        <v>280</v>
      </c>
      <c r="K4" s="6" t="s">
        <v>286</v>
      </c>
      <c r="L4" s="6" t="s">
        <v>287</v>
      </c>
      <c r="M4" s="6" t="s">
        <v>288</v>
      </c>
      <c r="N4" s="6" t="s">
        <v>289</v>
      </c>
      <c r="O4" s="6" t="s">
        <v>290</v>
      </c>
      <c r="P4" s="6" t="s">
        <v>296</v>
      </c>
      <c r="Q4" s="6" t="s">
        <v>297</v>
      </c>
      <c r="R4" s="6" t="s">
        <v>298</v>
      </c>
      <c r="S4" s="6" t="s">
        <v>299</v>
      </c>
      <c r="T4" s="6" t="s">
        <v>300</v>
      </c>
      <c r="U4" s="6" t="s">
        <v>301</v>
      </c>
      <c r="V4" s="6" t="s">
        <v>302</v>
      </c>
      <c r="W4" s="6" t="s">
        <v>303</v>
      </c>
      <c r="X4" s="6" t="s">
        <v>317</v>
      </c>
      <c r="Y4" s="6" t="s">
        <v>328</v>
      </c>
      <c r="Z4" s="6" t="s">
        <v>329</v>
      </c>
    </row>
    <row r="5" spans="1:52" x14ac:dyDescent="0.25">
      <c r="A5" s="17" t="s">
        <v>36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52" x14ac:dyDescent="0.25">
      <c r="A6" s="20"/>
      <c r="B6" s="23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52" x14ac:dyDescent="0.25">
      <c r="A7" s="20"/>
      <c r="B7" s="23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52" x14ac:dyDescent="0.25">
      <c r="A8" s="20"/>
      <c r="B8" s="23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52" x14ac:dyDescent="0.25">
      <c r="A9" s="20"/>
      <c r="B9" s="23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52" x14ac:dyDescent="0.25">
      <c r="A10" s="20"/>
      <c r="B10" s="23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52" x14ac:dyDescent="0.25">
      <c r="A11" s="20"/>
      <c r="B11" s="23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52" x14ac:dyDescent="0.25">
      <c r="A12" s="20"/>
      <c r="B12" s="23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52" x14ac:dyDescent="0.25">
      <c r="A13" s="20"/>
      <c r="B13" s="23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52" x14ac:dyDescent="0.25">
      <c r="A14" s="20"/>
      <c r="B14" s="23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52" x14ac:dyDescent="0.25">
      <c r="A15" s="20"/>
      <c r="B15" s="23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52" x14ac:dyDescent="0.25">
      <c r="A16" s="20"/>
      <c r="B16" s="23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46" x14ac:dyDescent="0.25">
      <c r="A17" s="20"/>
      <c r="B17" s="23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46" x14ac:dyDescent="0.25">
      <c r="A18" s="20"/>
      <c r="B18" s="23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46" x14ac:dyDescent="0.25">
      <c r="A19" s="20"/>
      <c r="B19" s="23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46" x14ac:dyDescent="0.25">
      <c r="A20" s="2" t="s">
        <v>39</v>
      </c>
      <c r="B20" s="2"/>
      <c r="C20" s="2">
        <f t="shared" ref="C20:P20" si="0">SUM(C6:C19)</f>
        <v>0</v>
      </c>
      <c r="D20" s="2">
        <f t="shared" si="0"/>
        <v>0</v>
      </c>
      <c r="E20" s="2">
        <f t="shared" si="0"/>
        <v>0</v>
      </c>
      <c r="F20" s="2">
        <f t="shared" si="0"/>
        <v>0</v>
      </c>
      <c r="G20" s="2">
        <f t="shared" si="0"/>
        <v>0</v>
      </c>
      <c r="H20" s="2">
        <f t="shared" si="0"/>
        <v>0</v>
      </c>
      <c r="I20" s="2">
        <f t="shared" si="0"/>
        <v>0</v>
      </c>
      <c r="J20" s="2">
        <f t="shared" si="0"/>
        <v>0</v>
      </c>
      <c r="K20" s="2">
        <f t="shared" si="0"/>
        <v>0</v>
      </c>
      <c r="L20" s="2">
        <f t="shared" si="0"/>
        <v>0</v>
      </c>
      <c r="M20" s="2">
        <f t="shared" si="0"/>
        <v>0</v>
      </c>
      <c r="N20" s="2">
        <f t="shared" si="0"/>
        <v>0</v>
      </c>
      <c r="O20" s="2">
        <f t="shared" si="0"/>
        <v>0</v>
      </c>
      <c r="P20" s="2">
        <f t="shared" si="0"/>
        <v>0</v>
      </c>
      <c r="Q20" s="2">
        <f t="shared" ref="Q20:R20" si="1">SUM(Q6:Q19)</f>
        <v>0</v>
      </c>
      <c r="R20" s="2">
        <f t="shared" si="1"/>
        <v>0</v>
      </c>
      <c r="S20" s="2">
        <f t="shared" ref="S20:T20" si="2">SUM(S6:S19)</f>
        <v>0</v>
      </c>
      <c r="T20" s="2">
        <f t="shared" si="2"/>
        <v>0</v>
      </c>
      <c r="U20" s="2">
        <f t="shared" ref="U20:X20" si="3">SUM(U6:U19)</f>
        <v>0</v>
      </c>
      <c r="V20" s="2">
        <f t="shared" si="3"/>
        <v>0</v>
      </c>
      <c r="W20" s="2">
        <f t="shared" si="3"/>
        <v>0</v>
      </c>
      <c r="X20" s="2">
        <f t="shared" si="3"/>
        <v>0</v>
      </c>
      <c r="Y20" s="2">
        <f t="shared" ref="Y20:Z20" si="4">SUM(Y6:Y19)</f>
        <v>0</v>
      </c>
      <c r="Z20" s="2">
        <f t="shared" si="4"/>
        <v>0</v>
      </c>
    </row>
    <row r="21" spans="1:46" x14ac:dyDescent="0.25">
      <c r="A21" s="17" t="s">
        <v>223</v>
      </c>
      <c r="B21" s="24"/>
      <c r="C21" s="25">
        <f t="shared" ref="C21:P21" si="5">SUMPRODUCT($B$6:$B$19,C6:C19)*3/1000</f>
        <v>0</v>
      </c>
      <c r="D21" s="25">
        <f t="shared" si="5"/>
        <v>0</v>
      </c>
      <c r="E21" s="25">
        <f t="shared" si="5"/>
        <v>0</v>
      </c>
      <c r="F21" s="25">
        <f t="shared" si="5"/>
        <v>0</v>
      </c>
      <c r="G21" s="25">
        <f t="shared" si="5"/>
        <v>0</v>
      </c>
      <c r="H21" s="25">
        <f t="shared" si="5"/>
        <v>0</v>
      </c>
      <c r="I21" s="25">
        <f t="shared" si="5"/>
        <v>0</v>
      </c>
      <c r="J21" s="25">
        <f t="shared" si="5"/>
        <v>0</v>
      </c>
      <c r="K21" s="25">
        <f t="shared" si="5"/>
        <v>0</v>
      </c>
      <c r="L21" s="25">
        <f t="shared" si="5"/>
        <v>0</v>
      </c>
      <c r="M21" s="25">
        <f t="shared" si="5"/>
        <v>0</v>
      </c>
      <c r="N21" s="25">
        <f t="shared" si="5"/>
        <v>0</v>
      </c>
      <c r="O21" s="25">
        <f t="shared" si="5"/>
        <v>0</v>
      </c>
      <c r="P21" s="25">
        <f t="shared" si="5"/>
        <v>0</v>
      </c>
      <c r="Q21" s="25">
        <f t="shared" ref="Q21:T21" si="6">SUMPRODUCT($B$6:$B$19,Q6:Q19)*3/1000</f>
        <v>0</v>
      </c>
      <c r="R21" s="25">
        <f t="shared" si="6"/>
        <v>0</v>
      </c>
      <c r="S21" s="25">
        <f t="shared" si="6"/>
        <v>0</v>
      </c>
      <c r="T21" s="25">
        <f t="shared" si="6"/>
        <v>0</v>
      </c>
      <c r="U21" s="25">
        <f t="shared" ref="U21:X21" si="7">SUMPRODUCT($B$6:$B$19,U6:U19)*3/1000</f>
        <v>0</v>
      </c>
      <c r="V21" s="25">
        <f t="shared" si="7"/>
        <v>0</v>
      </c>
      <c r="W21" s="25">
        <f t="shared" si="7"/>
        <v>0</v>
      </c>
      <c r="X21" s="25">
        <f t="shared" si="7"/>
        <v>0</v>
      </c>
      <c r="Y21" s="25">
        <f t="shared" ref="Y21:Z21" si="8">SUMPRODUCT($B$6:$B$19,Y6:Y19)*3/1000</f>
        <v>0</v>
      </c>
      <c r="Z21" s="25">
        <f t="shared" si="8"/>
        <v>0</v>
      </c>
    </row>
    <row r="22" spans="1:46" s="152" customFormat="1" ht="11.25" x14ac:dyDescent="0.2">
      <c r="A22" s="149" t="s">
        <v>233</v>
      </c>
      <c r="B22" s="149"/>
      <c r="C22" s="150">
        <f>C21*(1+effect!$B$4)^'План производства и продаж'!G32</f>
        <v>0</v>
      </c>
      <c r="D22" s="150">
        <f>D21*(1+effect!$B$4)^'План производства и продаж'!H32</f>
        <v>0</v>
      </c>
      <c r="E22" s="150">
        <f>E21*(1+effect!$B$4)^'План производства и продаж'!I32</f>
        <v>0</v>
      </c>
      <c r="F22" s="150">
        <f>F21*(1+effect!$B$4)^'План производства и продаж'!J32</f>
        <v>0</v>
      </c>
      <c r="G22" s="150">
        <f>G21*(1+effect!$B$4)^'План производства и продаж'!K32</f>
        <v>0</v>
      </c>
      <c r="H22" s="150">
        <f>H21*(1+effect!$B$4)^'План производства и продаж'!L32</f>
        <v>0</v>
      </c>
      <c r="I22" s="150">
        <f>I21*(1+effect!$B$4)^'План производства и продаж'!M32</f>
        <v>0</v>
      </c>
      <c r="J22" s="150">
        <f>J21*(1+effect!$B$4)^'План производства и продаж'!N32</f>
        <v>0</v>
      </c>
      <c r="K22" s="150">
        <f>K21*(1+effect!$B$4)^'План производства и продаж'!O32</f>
        <v>0</v>
      </c>
      <c r="L22" s="150">
        <f>L21*(1+effect!$B$4)^'План производства и продаж'!P32</f>
        <v>0</v>
      </c>
      <c r="M22" s="150">
        <f>M21*(1+effect!$B$4)^'План производства и продаж'!Q32</f>
        <v>0</v>
      </c>
      <c r="N22" s="150">
        <f>N21*(1+effect!$B$4)^'План производства и продаж'!R32</f>
        <v>0</v>
      </c>
      <c r="O22" s="150">
        <f>O21*(1+effect!$B$4)^'План производства и продаж'!S32</f>
        <v>0</v>
      </c>
      <c r="P22" s="150">
        <f>P21*(1+effect!$B$4)^'План производства и продаж'!T32</f>
        <v>0</v>
      </c>
      <c r="Q22" s="150">
        <f>Q21*(1+effect!$B$4)^'План производства и продаж'!U32</f>
        <v>0</v>
      </c>
      <c r="R22" s="150">
        <f>R21*(1+effect!$B$4)^'План производства и продаж'!V32</f>
        <v>0</v>
      </c>
      <c r="S22" s="150">
        <f>S21*(1+effect!$B$4)^'План производства и продаж'!W32</f>
        <v>0</v>
      </c>
      <c r="T22" s="150">
        <f>T21*(1+effect!$B$4)^'План производства и продаж'!X32</f>
        <v>0</v>
      </c>
      <c r="U22" s="150">
        <f>U21*(1+effect!$B$4)^'План производства и продаж'!Y32</f>
        <v>0</v>
      </c>
      <c r="V22" s="150">
        <f>V21*(1+effect!$B$4)^'План производства и продаж'!Z32</f>
        <v>0</v>
      </c>
      <c r="W22" s="150">
        <f>W21*(1+effect!$B$4)^'План производства и продаж'!AA32</f>
        <v>0</v>
      </c>
      <c r="X22" s="150">
        <f>X21*(1+effect!$B$4)^'План производства и продаж'!AB32</f>
        <v>0</v>
      </c>
      <c r="Y22" s="150">
        <f>Y21*(1+effect!$B$4)^'План производства и продаж'!AC32</f>
        <v>0</v>
      </c>
      <c r="Z22" s="150">
        <f>Z21*(1+effect!$B$4)^'План производства и продаж'!AD32</f>
        <v>0</v>
      </c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</row>
    <row r="23" spans="1:46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46" x14ac:dyDescent="0.25">
      <c r="A24" s="17" t="s">
        <v>37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46" x14ac:dyDescent="0.25">
      <c r="A25" s="20"/>
      <c r="B25" s="23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46" x14ac:dyDescent="0.25">
      <c r="A26" s="20"/>
      <c r="B26" s="23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46" x14ac:dyDescent="0.25">
      <c r="A27" s="20"/>
      <c r="B27" s="23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46" x14ac:dyDescent="0.25">
      <c r="A28" s="20"/>
      <c r="B28" s="23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46" x14ac:dyDescent="0.25">
      <c r="A29" s="20"/>
      <c r="B29" s="23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46" x14ac:dyDescent="0.25">
      <c r="A30" s="20"/>
      <c r="B30" s="23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46" x14ac:dyDescent="0.25">
      <c r="A31" s="2" t="s">
        <v>39</v>
      </c>
      <c r="B31" s="2"/>
      <c r="C31" s="2">
        <f t="shared" ref="C31:P31" si="9">SUM(C25:C30)</f>
        <v>0</v>
      </c>
      <c r="D31" s="2">
        <f t="shared" si="9"/>
        <v>0</v>
      </c>
      <c r="E31" s="2">
        <f t="shared" si="9"/>
        <v>0</v>
      </c>
      <c r="F31" s="2">
        <f t="shared" si="9"/>
        <v>0</v>
      </c>
      <c r="G31" s="2">
        <f t="shared" si="9"/>
        <v>0</v>
      </c>
      <c r="H31" s="2">
        <f t="shared" si="9"/>
        <v>0</v>
      </c>
      <c r="I31" s="2">
        <f t="shared" si="9"/>
        <v>0</v>
      </c>
      <c r="J31" s="2">
        <f t="shared" si="9"/>
        <v>0</v>
      </c>
      <c r="K31" s="2">
        <f t="shared" si="9"/>
        <v>0</v>
      </c>
      <c r="L31" s="2">
        <f t="shared" si="9"/>
        <v>0</v>
      </c>
      <c r="M31" s="2">
        <f t="shared" si="9"/>
        <v>0</v>
      </c>
      <c r="N31" s="2">
        <f t="shared" si="9"/>
        <v>0</v>
      </c>
      <c r="O31" s="2">
        <f t="shared" si="9"/>
        <v>0</v>
      </c>
      <c r="P31" s="2">
        <f t="shared" si="9"/>
        <v>0</v>
      </c>
      <c r="Q31" s="2">
        <f t="shared" ref="Q31:R31" si="10">SUM(Q25:Q30)</f>
        <v>0</v>
      </c>
      <c r="R31" s="2">
        <f t="shared" si="10"/>
        <v>0</v>
      </c>
      <c r="S31" s="2">
        <f t="shared" ref="S31:T31" si="11">SUM(S25:S30)</f>
        <v>0</v>
      </c>
      <c r="T31" s="2">
        <f t="shared" si="11"/>
        <v>0</v>
      </c>
      <c r="U31" s="2">
        <f t="shared" ref="U31:X31" si="12">SUM(U25:U30)</f>
        <v>0</v>
      </c>
      <c r="V31" s="2">
        <f t="shared" si="12"/>
        <v>0</v>
      </c>
      <c r="W31" s="2">
        <f t="shared" si="12"/>
        <v>0</v>
      </c>
      <c r="X31" s="2">
        <f t="shared" si="12"/>
        <v>0</v>
      </c>
      <c r="Y31" s="2">
        <f t="shared" ref="Y31:Z31" si="13">SUM(Y25:Y30)</f>
        <v>0</v>
      </c>
      <c r="Z31" s="2">
        <f t="shared" si="13"/>
        <v>0</v>
      </c>
    </row>
    <row r="32" spans="1:46" x14ac:dyDescent="0.25">
      <c r="A32" s="17" t="s">
        <v>223</v>
      </c>
      <c r="B32" s="2"/>
      <c r="C32" s="25">
        <f t="shared" ref="C32:P32" si="14">SUMPRODUCT($B$25:$B$30,C25:C30)*3/1000</f>
        <v>0</v>
      </c>
      <c r="D32" s="25">
        <f t="shared" si="14"/>
        <v>0</v>
      </c>
      <c r="E32" s="25">
        <f t="shared" si="14"/>
        <v>0</v>
      </c>
      <c r="F32" s="25">
        <f t="shared" si="14"/>
        <v>0</v>
      </c>
      <c r="G32" s="25">
        <f t="shared" si="14"/>
        <v>0</v>
      </c>
      <c r="H32" s="25">
        <f t="shared" si="14"/>
        <v>0</v>
      </c>
      <c r="I32" s="25">
        <f t="shared" si="14"/>
        <v>0</v>
      </c>
      <c r="J32" s="25">
        <f t="shared" si="14"/>
        <v>0</v>
      </c>
      <c r="K32" s="25">
        <f t="shared" si="14"/>
        <v>0</v>
      </c>
      <c r="L32" s="25">
        <f t="shared" si="14"/>
        <v>0</v>
      </c>
      <c r="M32" s="25">
        <f t="shared" si="14"/>
        <v>0</v>
      </c>
      <c r="N32" s="25">
        <f t="shared" si="14"/>
        <v>0</v>
      </c>
      <c r="O32" s="25">
        <f t="shared" si="14"/>
        <v>0</v>
      </c>
      <c r="P32" s="25">
        <f t="shared" si="14"/>
        <v>0</v>
      </c>
      <c r="Q32" s="25">
        <f t="shared" ref="Q32:T32" si="15">SUMPRODUCT($B$25:$B$30,Q25:Q30)*3/1000</f>
        <v>0</v>
      </c>
      <c r="R32" s="25">
        <f t="shared" si="15"/>
        <v>0</v>
      </c>
      <c r="S32" s="25">
        <f t="shared" si="15"/>
        <v>0</v>
      </c>
      <c r="T32" s="25">
        <f t="shared" si="15"/>
        <v>0</v>
      </c>
      <c r="U32" s="25">
        <f t="shared" ref="U32:X32" si="16">SUMPRODUCT($B$25:$B$30,U25:U30)*3/1000</f>
        <v>0</v>
      </c>
      <c r="V32" s="25">
        <f t="shared" si="16"/>
        <v>0</v>
      </c>
      <c r="W32" s="25">
        <f t="shared" si="16"/>
        <v>0</v>
      </c>
      <c r="X32" s="25">
        <f t="shared" si="16"/>
        <v>0</v>
      </c>
      <c r="Y32" s="25">
        <f t="shared" ref="Y32:Z32" si="17">SUMPRODUCT($B$25:$B$30,Y25:Y30)*3/1000</f>
        <v>0</v>
      </c>
      <c r="Z32" s="25">
        <f t="shared" si="17"/>
        <v>0</v>
      </c>
    </row>
    <row r="33" spans="1:46" s="36" customFormat="1" ht="11.25" x14ac:dyDescent="0.2">
      <c r="A33" s="149" t="s">
        <v>233</v>
      </c>
      <c r="B33" s="153"/>
      <c r="C33" s="150">
        <f>C32*(1+effect!$B$4)^'План производства и продаж'!G32</f>
        <v>0</v>
      </c>
      <c r="D33" s="150">
        <f>D32*(1+effect!$B$4)^'План производства и продаж'!H32</f>
        <v>0</v>
      </c>
      <c r="E33" s="150">
        <f>E32*(1+effect!$B$4)^'План производства и продаж'!I32</f>
        <v>0</v>
      </c>
      <c r="F33" s="150">
        <f>F32*(1+effect!$B$4)^'План производства и продаж'!J32</f>
        <v>0</v>
      </c>
      <c r="G33" s="150">
        <f>G32*(1+effect!$B$4)^'План производства и продаж'!K32</f>
        <v>0</v>
      </c>
      <c r="H33" s="150">
        <f>H32*(1+effect!$B$4)^'План производства и продаж'!L32</f>
        <v>0</v>
      </c>
      <c r="I33" s="150">
        <f>I32*(1+effect!$B$4)^'План производства и продаж'!M32</f>
        <v>0</v>
      </c>
      <c r="J33" s="150">
        <f>J32*(1+effect!$B$4)^'План производства и продаж'!N32</f>
        <v>0</v>
      </c>
      <c r="K33" s="150">
        <f>K32*(1+effect!$B$4)^'План производства и продаж'!O32</f>
        <v>0</v>
      </c>
      <c r="L33" s="150">
        <f>L32*(1+effect!$B$4)^'План производства и продаж'!P32</f>
        <v>0</v>
      </c>
      <c r="M33" s="150">
        <f>M32*(1+effect!$B$4)^'План производства и продаж'!Q32</f>
        <v>0</v>
      </c>
      <c r="N33" s="150">
        <f>N32*(1+effect!$B$4)^'План производства и продаж'!R32</f>
        <v>0</v>
      </c>
      <c r="O33" s="150">
        <f>O32*(1+effect!$B$4)^'План производства и продаж'!S32</f>
        <v>0</v>
      </c>
      <c r="P33" s="150">
        <f>P32*(1+effect!$B$4)^'План производства и продаж'!T32</f>
        <v>0</v>
      </c>
      <c r="Q33" s="150">
        <f>Q32*(1+effect!$B$4)^'План производства и продаж'!U32</f>
        <v>0</v>
      </c>
      <c r="R33" s="150">
        <f>R32*(1+effect!$B$4)^'План производства и продаж'!V32</f>
        <v>0</v>
      </c>
      <c r="S33" s="150">
        <f>S32*(1+effect!$B$4)^'План производства и продаж'!W32</f>
        <v>0</v>
      </c>
      <c r="T33" s="150">
        <f>T32*(1+effect!$B$4)^'План производства и продаж'!X32</f>
        <v>0</v>
      </c>
      <c r="U33" s="150">
        <f>U32*(1+effect!$B$4)^'План производства и продаж'!Y32</f>
        <v>0</v>
      </c>
      <c r="V33" s="150">
        <f>V32*(1+effect!$B$4)^'План производства и продаж'!Z32</f>
        <v>0</v>
      </c>
      <c r="W33" s="150">
        <f>W32*(1+effect!$B$4)^'План производства и продаж'!AA32</f>
        <v>0</v>
      </c>
      <c r="X33" s="150">
        <f>X32*(1+effect!$B$4)^'План производства и продаж'!AB32</f>
        <v>0</v>
      </c>
      <c r="Y33" s="150">
        <f>Y32*(1+effect!$B$4)^'План производства и продаж'!AC32</f>
        <v>0</v>
      </c>
      <c r="Z33" s="150">
        <f>Z32*(1+effect!$B$4)^'План производства и продаж'!AD32</f>
        <v>0</v>
      </c>
      <c r="AA33" s="180"/>
      <c r="AB33" s="180"/>
      <c r="AC33" s="180"/>
      <c r="AD33" s="180"/>
      <c r="AE33" s="180"/>
      <c r="AF33" s="180"/>
      <c r="AG33" s="180"/>
      <c r="AH33" s="180"/>
      <c r="AI33" s="180"/>
      <c r="AJ33" s="180"/>
      <c r="AK33" s="180"/>
      <c r="AL33" s="180"/>
      <c r="AM33" s="180"/>
      <c r="AN33" s="180"/>
      <c r="AO33" s="180"/>
      <c r="AP33" s="180"/>
      <c r="AQ33" s="180"/>
      <c r="AR33" s="180"/>
      <c r="AS33" s="180"/>
      <c r="AT33" s="180"/>
    </row>
    <row r="34" spans="1:4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46" x14ac:dyDescent="0.25">
      <c r="A35" s="17" t="s">
        <v>38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46" x14ac:dyDescent="0.25">
      <c r="A36" s="20"/>
      <c r="B36" s="23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46" x14ac:dyDescent="0.25">
      <c r="A37" s="20"/>
      <c r="B37" s="23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46" x14ac:dyDescent="0.25">
      <c r="A38" s="20"/>
      <c r="B38" s="23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46" x14ac:dyDescent="0.25">
      <c r="A39" s="20"/>
      <c r="B39" s="23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46" x14ac:dyDescent="0.25">
      <c r="A40" s="20"/>
      <c r="B40" s="23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46" x14ac:dyDescent="0.25">
      <c r="A41" s="20"/>
      <c r="B41" s="23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46" x14ac:dyDescent="0.25">
      <c r="A42" s="2" t="s">
        <v>39</v>
      </c>
      <c r="B42" s="2"/>
      <c r="C42" s="2">
        <f t="shared" ref="C42:P42" si="18">SUM(C36:C41)</f>
        <v>0</v>
      </c>
      <c r="D42" s="2">
        <f t="shared" si="18"/>
        <v>0</v>
      </c>
      <c r="E42" s="2">
        <f t="shared" si="18"/>
        <v>0</v>
      </c>
      <c r="F42" s="2">
        <f t="shared" si="18"/>
        <v>0</v>
      </c>
      <c r="G42" s="2">
        <f t="shared" si="18"/>
        <v>0</v>
      </c>
      <c r="H42" s="2">
        <f t="shared" si="18"/>
        <v>0</v>
      </c>
      <c r="I42" s="2">
        <f t="shared" si="18"/>
        <v>0</v>
      </c>
      <c r="J42" s="2">
        <f t="shared" si="18"/>
        <v>0</v>
      </c>
      <c r="K42" s="2">
        <f t="shared" si="18"/>
        <v>0</v>
      </c>
      <c r="L42" s="2">
        <f t="shared" si="18"/>
        <v>0</v>
      </c>
      <c r="M42" s="2">
        <f t="shared" si="18"/>
        <v>0</v>
      </c>
      <c r="N42" s="2">
        <f t="shared" si="18"/>
        <v>0</v>
      </c>
      <c r="O42" s="2">
        <f t="shared" si="18"/>
        <v>0</v>
      </c>
      <c r="P42" s="2">
        <f t="shared" si="18"/>
        <v>0</v>
      </c>
      <c r="Q42" s="2">
        <f t="shared" ref="Q42:R42" si="19">SUM(Q36:Q41)</f>
        <v>0</v>
      </c>
      <c r="R42" s="2">
        <f t="shared" si="19"/>
        <v>0</v>
      </c>
      <c r="S42" s="2">
        <f t="shared" ref="S42:T42" si="20">SUM(S36:S41)</f>
        <v>0</v>
      </c>
      <c r="T42" s="2">
        <f t="shared" si="20"/>
        <v>0</v>
      </c>
      <c r="U42" s="2">
        <f t="shared" ref="U42:X42" si="21">SUM(U36:U41)</f>
        <v>0</v>
      </c>
      <c r="V42" s="2">
        <f t="shared" si="21"/>
        <v>0</v>
      </c>
      <c r="W42" s="2">
        <f t="shared" si="21"/>
        <v>0</v>
      </c>
      <c r="X42" s="2">
        <f t="shared" si="21"/>
        <v>0</v>
      </c>
      <c r="Y42" s="2">
        <f t="shared" ref="Y42:Z42" si="22">SUM(Y36:Y41)</f>
        <v>0</v>
      </c>
      <c r="Z42" s="2">
        <f t="shared" si="22"/>
        <v>0</v>
      </c>
    </row>
    <row r="43" spans="1:46" x14ac:dyDescent="0.25">
      <c r="A43" s="17" t="s">
        <v>223</v>
      </c>
      <c r="B43" s="17"/>
      <c r="C43" s="25">
        <f t="shared" ref="C43:P43" si="23">SUMPRODUCT($B$36:$B$41,C36:C41)*3/1000</f>
        <v>0</v>
      </c>
      <c r="D43" s="25">
        <f t="shared" si="23"/>
        <v>0</v>
      </c>
      <c r="E43" s="25">
        <f t="shared" si="23"/>
        <v>0</v>
      </c>
      <c r="F43" s="25">
        <f t="shared" si="23"/>
        <v>0</v>
      </c>
      <c r="G43" s="25">
        <f t="shared" si="23"/>
        <v>0</v>
      </c>
      <c r="H43" s="25">
        <f t="shared" si="23"/>
        <v>0</v>
      </c>
      <c r="I43" s="25">
        <f t="shared" si="23"/>
        <v>0</v>
      </c>
      <c r="J43" s="25">
        <f t="shared" si="23"/>
        <v>0</v>
      </c>
      <c r="K43" s="25">
        <f t="shared" si="23"/>
        <v>0</v>
      </c>
      <c r="L43" s="25">
        <f t="shared" si="23"/>
        <v>0</v>
      </c>
      <c r="M43" s="25">
        <f t="shared" si="23"/>
        <v>0</v>
      </c>
      <c r="N43" s="25">
        <f t="shared" si="23"/>
        <v>0</v>
      </c>
      <c r="O43" s="25">
        <f t="shared" si="23"/>
        <v>0</v>
      </c>
      <c r="P43" s="25">
        <f t="shared" si="23"/>
        <v>0</v>
      </c>
      <c r="Q43" s="25">
        <f t="shared" ref="Q43:T43" si="24">SUMPRODUCT($B$36:$B$41,Q36:Q41)*3/1000</f>
        <v>0</v>
      </c>
      <c r="R43" s="25">
        <f t="shared" si="24"/>
        <v>0</v>
      </c>
      <c r="S43" s="25">
        <f t="shared" si="24"/>
        <v>0</v>
      </c>
      <c r="T43" s="25">
        <f t="shared" si="24"/>
        <v>0</v>
      </c>
      <c r="U43" s="25">
        <f t="shared" ref="U43:X43" si="25">SUMPRODUCT($B$36:$B$41,U36:U41)*3/1000</f>
        <v>0</v>
      </c>
      <c r="V43" s="25">
        <f t="shared" si="25"/>
        <v>0</v>
      </c>
      <c r="W43" s="25">
        <f t="shared" si="25"/>
        <v>0</v>
      </c>
      <c r="X43" s="25">
        <f t="shared" si="25"/>
        <v>0</v>
      </c>
      <c r="Y43" s="25">
        <f t="shared" ref="Y43:Z43" si="26">SUMPRODUCT($B$36:$B$41,Y36:Y41)*3/1000</f>
        <v>0</v>
      </c>
      <c r="Z43" s="25">
        <f t="shared" si="26"/>
        <v>0</v>
      </c>
    </row>
    <row r="44" spans="1:46" s="36" customFormat="1" ht="11.25" x14ac:dyDescent="0.2">
      <c r="A44" s="149" t="s">
        <v>233</v>
      </c>
      <c r="B44" s="148"/>
      <c r="C44" s="150">
        <f>C43*(1+effect!$B$4)^'План производства и продаж'!G32</f>
        <v>0</v>
      </c>
      <c r="D44" s="150">
        <f>D43*(1+effect!$B$4)^'План производства и продаж'!H32</f>
        <v>0</v>
      </c>
      <c r="E44" s="150">
        <f>E43*(1+effect!$B$4)^'План производства и продаж'!I32</f>
        <v>0</v>
      </c>
      <c r="F44" s="150">
        <f>F43*(1+effect!$B$4)^'План производства и продаж'!J32</f>
        <v>0</v>
      </c>
      <c r="G44" s="150">
        <f>G43*(1+effect!$B$4)^'План производства и продаж'!K32</f>
        <v>0</v>
      </c>
      <c r="H44" s="150">
        <f>H43*(1+effect!$B$4)^'План производства и продаж'!L32</f>
        <v>0</v>
      </c>
      <c r="I44" s="150">
        <f>I43*(1+effect!$B$4)^'План производства и продаж'!M32</f>
        <v>0</v>
      </c>
      <c r="J44" s="150">
        <f>J43*(1+effect!$B$4)^'План производства и продаж'!N32</f>
        <v>0</v>
      </c>
      <c r="K44" s="150">
        <f>K43*(1+effect!$B$4)^'План производства и продаж'!O32</f>
        <v>0</v>
      </c>
      <c r="L44" s="150">
        <f>L43*(1+effect!$B$4)^'План производства и продаж'!P32</f>
        <v>0</v>
      </c>
      <c r="M44" s="150">
        <f>M43*(1+effect!$B$4)^'План производства и продаж'!Q32</f>
        <v>0</v>
      </c>
      <c r="N44" s="150">
        <f>N43*(1+effect!$B$4)^'План производства и продаж'!R32</f>
        <v>0</v>
      </c>
      <c r="O44" s="150">
        <f>O43*(1+effect!$B$4)^'План производства и продаж'!S32</f>
        <v>0</v>
      </c>
      <c r="P44" s="150">
        <f>P43*(1+effect!$B$4)^'План производства и продаж'!T32</f>
        <v>0</v>
      </c>
      <c r="Q44" s="150">
        <f>Q43*(1+effect!$B$4)^'План производства и продаж'!U32</f>
        <v>0</v>
      </c>
      <c r="R44" s="150">
        <f>R43*(1+effect!$B$4)^'План производства и продаж'!V32</f>
        <v>0</v>
      </c>
      <c r="S44" s="150">
        <f>S43*(1+effect!$B$4)^'План производства и продаж'!W32</f>
        <v>0</v>
      </c>
      <c r="T44" s="150">
        <f>T43*(1+effect!$B$4)^'План производства и продаж'!X32</f>
        <v>0</v>
      </c>
      <c r="U44" s="150">
        <f>U43*(1+effect!$B$4)^'План производства и продаж'!Y32</f>
        <v>0</v>
      </c>
      <c r="V44" s="150">
        <f>V43*(1+effect!$B$4)^'План производства и продаж'!Z32</f>
        <v>0</v>
      </c>
      <c r="W44" s="150">
        <f>W43*(1+effect!$B$4)^'План производства и продаж'!AA32</f>
        <v>0</v>
      </c>
      <c r="X44" s="150">
        <f>X43*(1+effect!$B$4)^'План производства и продаж'!AB32</f>
        <v>0</v>
      </c>
      <c r="Y44" s="150">
        <f>Y43*(1+effect!$B$4)^'План производства и продаж'!AC32</f>
        <v>0</v>
      </c>
      <c r="Z44" s="150">
        <f>Z43*(1+effect!$B$4)^'План производства и продаж'!AD32</f>
        <v>0</v>
      </c>
      <c r="AA44" s="180"/>
      <c r="AB44" s="180"/>
      <c r="AC44" s="180"/>
      <c r="AD44" s="180"/>
      <c r="AE44" s="180"/>
      <c r="AF44" s="180"/>
      <c r="AG44" s="180"/>
      <c r="AH44" s="180"/>
      <c r="AI44" s="180"/>
      <c r="AJ44" s="180"/>
      <c r="AK44" s="180"/>
      <c r="AL44" s="180"/>
      <c r="AM44" s="180"/>
      <c r="AN44" s="180"/>
      <c r="AO44" s="180"/>
      <c r="AP44" s="180"/>
      <c r="AQ44" s="180"/>
      <c r="AR44" s="180"/>
      <c r="AS44" s="180"/>
      <c r="AT44" s="180"/>
    </row>
    <row r="45" spans="1:46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46" s="43" customFormat="1" x14ac:dyDescent="0.25">
      <c r="A46" s="124" t="s">
        <v>224</v>
      </c>
      <c r="B46" s="124"/>
      <c r="C46" s="124">
        <f t="shared" ref="C46:P46" si="27">C20+C31+C42</f>
        <v>0</v>
      </c>
      <c r="D46" s="124">
        <f t="shared" si="27"/>
        <v>0</v>
      </c>
      <c r="E46" s="124">
        <f t="shared" si="27"/>
        <v>0</v>
      </c>
      <c r="F46" s="124">
        <f t="shared" si="27"/>
        <v>0</v>
      </c>
      <c r="G46" s="124">
        <f t="shared" si="27"/>
        <v>0</v>
      </c>
      <c r="H46" s="124">
        <f t="shared" si="27"/>
        <v>0</v>
      </c>
      <c r="I46" s="124">
        <f t="shared" si="27"/>
        <v>0</v>
      </c>
      <c r="J46" s="124">
        <f t="shared" si="27"/>
        <v>0</v>
      </c>
      <c r="K46" s="124">
        <f t="shared" si="27"/>
        <v>0</v>
      </c>
      <c r="L46" s="124">
        <f t="shared" si="27"/>
        <v>0</v>
      </c>
      <c r="M46" s="124">
        <f t="shared" si="27"/>
        <v>0</v>
      </c>
      <c r="N46" s="124">
        <f t="shared" si="27"/>
        <v>0</v>
      </c>
      <c r="O46" s="124">
        <f t="shared" si="27"/>
        <v>0</v>
      </c>
      <c r="P46" s="124">
        <f t="shared" si="27"/>
        <v>0</v>
      </c>
      <c r="Q46" s="124">
        <f t="shared" ref="Q46:T46" si="28">Q20+Q31+Q42</f>
        <v>0</v>
      </c>
      <c r="R46" s="124">
        <f t="shared" si="28"/>
        <v>0</v>
      </c>
      <c r="S46" s="124">
        <f t="shared" si="28"/>
        <v>0</v>
      </c>
      <c r="T46" s="124">
        <f t="shared" si="28"/>
        <v>0</v>
      </c>
      <c r="U46" s="124">
        <f t="shared" ref="U46:X46" si="29">U20+U31+U42</f>
        <v>0</v>
      </c>
      <c r="V46" s="124">
        <f t="shared" si="29"/>
        <v>0</v>
      </c>
      <c r="W46" s="124">
        <f t="shared" si="29"/>
        <v>0</v>
      </c>
      <c r="X46" s="124">
        <f t="shared" si="29"/>
        <v>0</v>
      </c>
      <c r="Y46" s="124">
        <f t="shared" ref="Y46:Z46" si="30">Y20+Y31+Y42</f>
        <v>0</v>
      </c>
      <c r="Z46" s="124">
        <f t="shared" si="30"/>
        <v>0</v>
      </c>
      <c r="AA46" s="181"/>
      <c r="AB46" s="181"/>
      <c r="AC46" s="181"/>
      <c r="AD46" s="181"/>
      <c r="AE46" s="181"/>
      <c r="AF46" s="181"/>
      <c r="AG46" s="181"/>
      <c r="AH46" s="181"/>
      <c r="AI46" s="181"/>
      <c r="AJ46" s="181"/>
      <c r="AK46" s="181"/>
      <c r="AL46" s="181"/>
      <c r="AM46" s="181"/>
      <c r="AN46" s="181"/>
      <c r="AO46" s="181"/>
      <c r="AP46" s="181"/>
      <c r="AQ46" s="181"/>
      <c r="AR46" s="181"/>
      <c r="AS46" s="181"/>
      <c r="AT46" s="181"/>
    </row>
    <row r="47" spans="1:46" x14ac:dyDescent="0.25">
      <c r="A47" s="120" t="s">
        <v>225</v>
      </c>
      <c r="B47" s="120"/>
      <c r="C47" s="157">
        <f t="shared" ref="C47:P47" si="31">C21+C32+C43</f>
        <v>0</v>
      </c>
      <c r="D47" s="157">
        <f t="shared" si="31"/>
        <v>0</v>
      </c>
      <c r="E47" s="157">
        <f t="shared" si="31"/>
        <v>0</v>
      </c>
      <c r="F47" s="157">
        <f t="shared" si="31"/>
        <v>0</v>
      </c>
      <c r="G47" s="157">
        <f t="shared" si="31"/>
        <v>0</v>
      </c>
      <c r="H47" s="157">
        <f t="shared" si="31"/>
        <v>0</v>
      </c>
      <c r="I47" s="157">
        <f t="shared" si="31"/>
        <v>0</v>
      </c>
      <c r="J47" s="157">
        <f t="shared" si="31"/>
        <v>0</v>
      </c>
      <c r="K47" s="157">
        <f t="shared" si="31"/>
        <v>0</v>
      </c>
      <c r="L47" s="157">
        <f t="shared" si="31"/>
        <v>0</v>
      </c>
      <c r="M47" s="157">
        <f t="shared" si="31"/>
        <v>0</v>
      </c>
      <c r="N47" s="157">
        <f t="shared" si="31"/>
        <v>0</v>
      </c>
      <c r="O47" s="157">
        <f t="shared" si="31"/>
        <v>0</v>
      </c>
      <c r="P47" s="157">
        <f t="shared" si="31"/>
        <v>0</v>
      </c>
      <c r="Q47" s="157">
        <f t="shared" ref="Q47:T47" si="32">Q21+Q32+Q43</f>
        <v>0</v>
      </c>
      <c r="R47" s="157">
        <f t="shared" si="32"/>
        <v>0</v>
      </c>
      <c r="S47" s="157">
        <f t="shared" si="32"/>
        <v>0</v>
      </c>
      <c r="T47" s="157">
        <f t="shared" si="32"/>
        <v>0</v>
      </c>
      <c r="U47" s="157">
        <f t="shared" ref="U47:X47" si="33">U21+U32+U43</f>
        <v>0</v>
      </c>
      <c r="V47" s="157">
        <f t="shared" si="33"/>
        <v>0</v>
      </c>
      <c r="W47" s="157">
        <f t="shared" si="33"/>
        <v>0</v>
      </c>
      <c r="X47" s="157">
        <f t="shared" si="33"/>
        <v>0</v>
      </c>
      <c r="Y47" s="157">
        <f t="shared" ref="Y47:Z47" si="34">Y21+Y32+Y43</f>
        <v>0</v>
      </c>
      <c r="Z47" s="157">
        <f t="shared" si="34"/>
        <v>0</v>
      </c>
    </row>
    <row r="48" spans="1:46" x14ac:dyDescent="0.25">
      <c r="A48" s="80" t="s">
        <v>226</v>
      </c>
      <c r="B48" s="80"/>
      <c r="C48" s="296">
        <f>C47*(1+effect!$B$4)^'План производства и продаж'!G32</f>
        <v>0</v>
      </c>
      <c r="D48" s="296">
        <f>D47*(1+effect!$B$4)^'План производства и продаж'!H32</f>
        <v>0</v>
      </c>
      <c r="E48" s="296">
        <f>E47*(1+effect!$B$4)^'План производства и продаж'!I32</f>
        <v>0</v>
      </c>
      <c r="F48" s="296">
        <f>F47*(1+effect!$B$4)^'План производства и продаж'!J32</f>
        <v>0</v>
      </c>
      <c r="G48" s="296">
        <f>G47*(1+effect!$B$4)^'План производства и продаж'!K32</f>
        <v>0</v>
      </c>
      <c r="H48" s="296">
        <f>H47*(1+effect!$B$4)^'План производства и продаж'!L32</f>
        <v>0</v>
      </c>
      <c r="I48" s="296">
        <f>I47*(1+effect!$B$4)^'План производства и продаж'!M32</f>
        <v>0</v>
      </c>
      <c r="J48" s="296">
        <f>J47*(1+effect!$B$4)^'План производства и продаж'!N32</f>
        <v>0</v>
      </c>
      <c r="K48" s="296">
        <f>K47*(1+effect!$B$4)^'План производства и продаж'!O32</f>
        <v>0</v>
      </c>
      <c r="L48" s="296">
        <f>L47*(1+effect!$B$4)^'План производства и продаж'!P32</f>
        <v>0</v>
      </c>
      <c r="M48" s="296">
        <f>M47*(1+effect!$B$4)^'План производства и продаж'!Q32</f>
        <v>0</v>
      </c>
      <c r="N48" s="296">
        <f>N47*(1+effect!$B$4)^'План производства и продаж'!R32</f>
        <v>0</v>
      </c>
      <c r="O48" s="296">
        <f>O47*(1+effect!$B$4)^'План производства и продаж'!S32</f>
        <v>0</v>
      </c>
      <c r="P48" s="296">
        <f>P47*(1+effect!$B$4)^'План производства и продаж'!T32</f>
        <v>0</v>
      </c>
      <c r="Q48" s="296">
        <f>Q47*(1+effect!$B$4)^'План производства и продаж'!U32</f>
        <v>0</v>
      </c>
      <c r="R48" s="296">
        <f>R47*(1+effect!$B$4)^'План производства и продаж'!V32</f>
        <v>0</v>
      </c>
      <c r="S48" s="296">
        <f>S47*(1+effect!$B$4)^'План производства и продаж'!W32</f>
        <v>0</v>
      </c>
      <c r="T48" s="296">
        <f>T47*(1+effect!$B$4)^'План производства и продаж'!X32</f>
        <v>0</v>
      </c>
      <c r="U48" s="296">
        <f>U47*(1+effect!$B$4)^'План производства и продаж'!Y32</f>
        <v>0</v>
      </c>
      <c r="V48" s="296">
        <f>V47*(1+effect!$B$4)^'План производства и продаж'!Z32</f>
        <v>0</v>
      </c>
      <c r="W48" s="296">
        <f>W47*(1+effect!$B$4)^'План производства и продаж'!AA32</f>
        <v>0</v>
      </c>
      <c r="X48" s="296">
        <f>X47*(1+effect!$B$4)^'План производства и продаж'!AB32</f>
        <v>0</v>
      </c>
      <c r="Y48" s="296">
        <f>Y47*(1+effect!$B$4)^'План производства и продаж'!AC32</f>
        <v>0</v>
      </c>
      <c r="Z48" s="296">
        <f>Z47*(1+effect!$B$4)^'План производства и продаж'!AD32</f>
        <v>0</v>
      </c>
    </row>
    <row r="49" spans="1:22" s="168" customFormat="1" x14ac:dyDescent="0.25">
      <c r="A49" s="178"/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</row>
    <row r="50" spans="1:22" s="168" customFormat="1" x14ac:dyDescent="0.25">
      <c r="A50" s="178"/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</row>
    <row r="51" spans="1:22" s="168" customFormat="1" x14ac:dyDescent="0.25">
      <c r="A51" s="178"/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</row>
    <row r="52" spans="1:22" s="168" customFormat="1" x14ac:dyDescent="0.25">
      <c r="A52" s="178"/>
      <c r="B52" s="178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</row>
    <row r="53" spans="1:22" s="168" customFormat="1" x14ac:dyDescent="0.25">
      <c r="A53" s="178"/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8"/>
    </row>
    <row r="54" spans="1:22" s="168" customFormat="1" x14ac:dyDescent="0.25">
      <c r="A54" s="178"/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8"/>
    </row>
    <row r="55" spans="1:22" s="168" customFormat="1" x14ac:dyDescent="0.25">
      <c r="A55" s="178"/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8"/>
      <c r="U55" s="178"/>
      <c r="V55" s="178"/>
    </row>
    <row r="56" spans="1:22" s="168" customFormat="1" x14ac:dyDescent="0.25">
      <c r="A56" s="178"/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  <c r="Q56" s="178"/>
      <c r="R56" s="178"/>
      <c r="S56" s="178"/>
      <c r="T56" s="178"/>
      <c r="U56" s="178"/>
      <c r="V56" s="178"/>
    </row>
    <row r="57" spans="1:22" s="168" customFormat="1" x14ac:dyDescent="0.25">
      <c r="A57" s="178"/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</row>
    <row r="58" spans="1:22" s="168" customFormat="1" x14ac:dyDescent="0.25">
      <c r="A58" s="178"/>
      <c r="B58" s="178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8"/>
    </row>
    <row r="59" spans="1:22" s="168" customFormat="1" x14ac:dyDescent="0.25">
      <c r="A59" s="178"/>
      <c r="B59" s="178"/>
      <c r="C59" s="178"/>
      <c r="D59" s="178"/>
      <c r="E59" s="178"/>
      <c r="F59" s="178"/>
      <c r="G59" s="178"/>
      <c r="H59" s="178"/>
      <c r="I59" s="178"/>
      <c r="J59" s="178"/>
      <c r="K59" s="178"/>
      <c r="L59" s="178"/>
      <c r="M59" s="178"/>
      <c r="N59" s="178"/>
      <c r="O59" s="178"/>
      <c r="P59" s="178"/>
      <c r="Q59" s="178"/>
      <c r="R59" s="178"/>
      <c r="S59" s="178"/>
      <c r="T59" s="178"/>
      <c r="U59" s="178"/>
      <c r="V59" s="178"/>
    </row>
    <row r="60" spans="1:22" s="168" customFormat="1" x14ac:dyDescent="0.25">
      <c r="A60" s="178"/>
      <c r="B60" s="178"/>
      <c r="C60" s="178"/>
      <c r="D60" s="178"/>
      <c r="E60" s="178"/>
      <c r="F60" s="178"/>
      <c r="G60" s="178"/>
      <c r="H60" s="178"/>
      <c r="I60" s="178"/>
      <c r="J60" s="178"/>
      <c r="K60" s="178"/>
      <c r="L60" s="178"/>
      <c r="M60" s="178"/>
      <c r="N60" s="178"/>
      <c r="O60" s="178"/>
      <c r="P60" s="178"/>
      <c r="Q60" s="178"/>
      <c r="R60" s="178"/>
      <c r="S60" s="178"/>
      <c r="T60" s="178"/>
      <c r="U60" s="178"/>
      <c r="V60" s="178"/>
    </row>
    <row r="61" spans="1:22" s="168" customFormat="1" x14ac:dyDescent="0.25">
      <c r="A61" s="178"/>
      <c r="B61" s="178"/>
      <c r="C61" s="178"/>
      <c r="D61" s="178"/>
      <c r="E61" s="178"/>
      <c r="F61" s="178"/>
      <c r="G61" s="178"/>
      <c r="H61" s="178"/>
      <c r="I61" s="178"/>
      <c r="J61" s="178"/>
      <c r="K61" s="178"/>
      <c r="L61" s="178"/>
      <c r="M61" s="178"/>
      <c r="N61" s="178"/>
      <c r="O61" s="178"/>
      <c r="P61" s="178"/>
      <c r="Q61" s="178"/>
      <c r="R61" s="178"/>
      <c r="S61" s="178"/>
      <c r="T61" s="178"/>
      <c r="U61" s="178"/>
      <c r="V61" s="178"/>
    </row>
    <row r="62" spans="1:22" s="168" customFormat="1" x14ac:dyDescent="0.25">
      <c r="A62" s="178"/>
      <c r="B62" s="178"/>
      <c r="C62" s="178"/>
      <c r="D62" s="178"/>
      <c r="E62" s="178"/>
      <c r="F62" s="178"/>
      <c r="G62" s="178"/>
      <c r="H62" s="178"/>
      <c r="I62" s="178"/>
      <c r="J62" s="178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8"/>
    </row>
    <row r="63" spans="1:22" s="168" customFormat="1" x14ac:dyDescent="0.25">
      <c r="A63" s="178"/>
      <c r="B63" s="178"/>
      <c r="C63" s="178"/>
      <c r="D63" s="178"/>
      <c r="E63" s="178"/>
      <c r="F63" s="178"/>
      <c r="G63" s="178"/>
      <c r="H63" s="178"/>
      <c r="I63" s="178"/>
      <c r="J63" s="178"/>
      <c r="K63" s="178"/>
      <c r="L63" s="178"/>
      <c r="M63" s="178"/>
      <c r="N63" s="178"/>
      <c r="O63" s="178"/>
      <c r="P63" s="178"/>
      <c r="Q63" s="178"/>
      <c r="R63" s="178"/>
      <c r="S63" s="178"/>
      <c r="T63" s="178"/>
      <c r="U63" s="178"/>
      <c r="V63" s="178"/>
    </row>
    <row r="64" spans="1:22" s="168" customFormat="1" x14ac:dyDescent="0.25">
      <c r="A64" s="178"/>
      <c r="B64" s="178"/>
      <c r="C64" s="178"/>
      <c r="D64" s="178"/>
      <c r="E64" s="178"/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8"/>
      <c r="S64" s="178"/>
      <c r="T64" s="178"/>
      <c r="U64" s="178"/>
      <c r="V64" s="178"/>
    </row>
    <row r="65" spans="1:22" s="168" customFormat="1" x14ac:dyDescent="0.25">
      <c r="A65" s="178"/>
      <c r="B65" s="178"/>
      <c r="C65" s="178"/>
      <c r="D65" s="178"/>
      <c r="E65" s="178"/>
      <c r="F65" s="178"/>
      <c r="G65" s="178"/>
      <c r="H65" s="178"/>
      <c r="I65" s="178"/>
      <c r="J65" s="178"/>
      <c r="K65" s="178"/>
      <c r="L65" s="178"/>
      <c r="M65" s="178"/>
      <c r="N65" s="178"/>
      <c r="O65" s="178"/>
      <c r="P65" s="178"/>
      <c r="Q65" s="178"/>
      <c r="R65" s="178"/>
      <c r="S65" s="178"/>
      <c r="T65" s="178"/>
      <c r="U65" s="178"/>
      <c r="V65" s="178"/>
    </row>
    <row r="66" spans="1:22" s="168" customFormat="1" x14ac:dyDescent="0.25">
      <c r="A66" s="178"/>
      <c r="B66" s="178"/>
      <c r="C66" s="178"/>
      <c r="D66" s="178"/>
      <c r="E66" s="178"/>
      <c r="F66" s="178"/>
      <c r="G66" s="178"/>
      <c r="H66" s="178"/>
      <c r="I66" s="178"/>
      <c r="J66" s="178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8"/>
    </row>
    <row r="67" spans="1:22" s="168" customFormat="1" x14ac:dyDescent="0.25">
      <c r="A67" s="178"/>
      <c r="B67" s="178"/>
      <c r="C67" s="178"/>
      <c r="D67" s="178"/>
      <c r="E67" s="178"/>
      <c r="F67" s="178"/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  <c r="R67" s="178"/>
      <c r="S67" s="178"/>
      <c r="T67" s="178"/>
      <c r="U67" s="178"/>
      <c r="V67" s="178"/>
    </row>
    <row r="68" spans="1:22" s="168" customFormat="1" x14ac:dyDescent="0.25">
      <c r="A68" s="178"/>
      <c r="B68" s="178"/>
      <c r="C68" s="178"/>
      <c r="D68" s="178"/>
      <c r="E68" s="178"/>
      <c r="F68" s="178"/>
      <c r="G68" s="178"/>
      <c r="H68" s="178"/>
      <c r="I68" s="178"/>
      <c r="J68" s="178"/>
      <c r="K68" s="178"/>
      <c r="L68" s="178"/>
      <c r="M68" s="178"/>
      <c r="N68" s="178"/>
      <c r="O68" s="178"/>
      <c r="P68" s="178"/>
      <c r="Q68" s="178"/>
      <c r="R68" s="178"/>
      <c r="S68" s="178"/>
      <c r="T68" s="178"/>
      <c r="U68" s="178"/>
      <c r="V68" s="178"/>
    </row>
    <row r="69" spans="1:22" s="168" customFormat="1" x14ac:dyDescent="0.25">
      <c r="A69" s="178"/>
      <c r="B69" s="178"/>
      <c r="C69" s="178"/>
      <c r="D69" s="178"/>
      <c r="E69" s="178"/>
      <c r="F69" s="178"/>
      <c r="G69" s="178"/>
      <c r="H69" s="178"/>
      <c r="I69" s="178"/>
      <c r="J69" s="178"/>
      <c r="K69" s="178"/>
      <c r="L69" s="178"/>
      <c r="M69" s="178"/>
      <c r="N69" s="178"/>
      <c r="O69" s="178"/>
      <c r="P69" s="178"/>
      <c r="Q69" s="178"/>
      <c r="R69" s="178"/>
      <c r="S69" s="178"/>
      <c r="T69" s="178"/>
      <c r="U69" s="178"/>
      <c r="V69" s="178"/>
    </row>
    <row r="70" spans="1:22" s="168" customFormat="1" x14ac:dyDescent="0.25">
      <c r="A70" s="178"/>
      <c r="B70" s="178"/>
      <c r="C70" s="178"/>
      <c r="D70" s="178"/>
      <c r="E70" s="178"/>
      <c r="F70" s="178"/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8"/>
    </row>
    <row r="71" spans="1:22" s="168" customFormat="1" x14ac:dyDescent="0.25">
      <c r="A71" s="178"/>
      <c r="B71" s="178"/>
      <c r="C71" s="178"/>
      <c r="D71" s="178"/>
      <c r="E71" s="178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  <c r="R71" s="178"/>
      <c r="S71" s="178"/>
      <c r="T71" s="178"/>
      <c r="U71" s="178"/>
      <c r="V71" s="178"/>
    </row>
    <row r="72" spans="1:22" s="168" customFormat="1" x14ac:dyDescent="0.25">
      <c r="A72" s="178"/>
      <c r="B72" s="178"/>
      <c r="C72" s="178"/>
      <c r="D72" s="178"/>
      <c r="E72" s="178"/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78"/>
      <c r="U72" s="178"/>
      <c r="V72" s="178"/>
    </row>
    <row r="73" spans="1:22" s="168" customFormat="1" x14ac:dyDescent="0.25">
      <c r="A73" s="178"/>
      <c r="B73" s="178"/>
      <c r="C73" s="178"/>
      <c r="D73" s="178"/>
      <c r="E73" s="178"/>
      <c r="F73" s="178"/>
      <c r="G73" s="178"/>
      <c r="H73" s="178"/>
      <c r="I73" s="178"/>
      <c r="J73" s="178"/>
      <c r="K73" s="178"/>
      <c r="L73" s="178"/>
      <c r="M73" s="178"/>
      <c r="N73" s="178"/>
      <c r="O73" s="178"/>
      <c r="P73" s="178"/>
      <c r="Q73" s="178"/>
      <c r="R73" s="178"/>
      <c r="S73" s="178"/>
      <c r="T73" s="178"/>
      <c r="U73" s="178"/>
      <c r="V73" s="178"/>
    </row>
    <row r="74" spans="1:22" s="168" customFormat="1" x14ac:dyDescent="0.25">
      <c r="A74" s="178"/>
      <c r="B74" s="178"/>
      <c r="C74" s="178"/>
      <c r="D74" s="178"/>
      <c r="E74" s="178"/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8"/>
    </row>
    <row r="75" spans="1:22" s="168" customFormat="1" x14ac:dyDescent="0.25">
      <c r="A75" s="178"/>
      <c r="B75" s="178"/>
      <c r="C75" s="178"/>
      <c r="D75" s="178"/>
      <c r="E75" s="178"/>
      <c r="F75" s="178"/>
      <c r="G75" s="178"/>
      <c r="H75" s="178"/>
      <c r="I75" s="178"/>
      <c r="J75" s="178"/>
      <c r="K75" s="178"/>
      <c r="L75" s="178"/>
      <c r="M75" s="178"/>
      <c r="N75" s="178"/>
      <c r="O75" s="178"/>
      <c r="P75" s="178"/>
      <c r="Q75" s="178"/>
      <c r="R75" s="178"/>
      <c r="S75" s="178"/>
      <c r="T75" s="178"/>
      <c r="U75" s="178"/>
      <c r="V75" s="178"/>
    </row>
    <row r="76" spans="1:22" s="168" customFormat="1" x14ac:dyDescent="0.25">
      <c r="A76" s="178"/>
      <c r="B76" s="178"/>
      <c r="C76" s="178"/>
      <c r="D76" s="178"/>
      <c r="E76" s="178"/>
      <c r="F76" s="178"/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78"/>
      <c r="R76" s="178"/>
      <c r="S76" s="178"/>
      <c r="T76" s="178"/>
      <c r="U76" s="178"/>
      <c r="V76" s="178"/>
    </row>
    <row r="77" spans="1:22" s="168" customFormat="1" x14ac:dyDescent="0.25">
      <c r="A77" s="178"/>
      <c r="B77" s="178"/>
      <c r="C77" s="178"/>
      <c r="D77" s="178"/>
      <c r="E77" s="178"/>
      <c r="F77" s="178"/>
      <c r="G77" s="178"/>
      <c r="H77" s="178"/>
      <c r="I77" s="178"/>
      <c r="J77" s="178"/>
      <c r="K77" s="178"/>
      <c r="L77" s="178"/>
      <c r="M77" s="178"/>
      <c r="N77" s="178"/>
      <c r="O77" s="178"/>
      <c r="P77" s="178"/>
      <c r="Q77" s="178"/>
      <c r="R77" s="178"/>
      <c r="S77" s="178"/>
      <c r="T77" s="178"/>
      <c r="U77" s="178"/>
      <c r="V77" s="178"/>
    </row>
    <row r="78" spans="1:22" s="168" customFormat="1" x14ac:dyDescent="0.25">
      <c r="A78" s="178"/>
      <c r="B78" s="178"/>
      <c r="C78" s="178"/>
      <c r="D78" s="178"/>
      <c r="E78" s="178"/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8"/>
    </row>
    <row r="79" spans="1:22" s="168" customFormat="1" x14ac:dyDescent="0.25">
      <c r="A79" s="178"/>
      <c r="B79" s="178"/>
      <c r="C79" s="178"/>
      <c r="D79" s="178"/>
      <c r="E79" s="178"/>
      <c r="F79" s="178"/>
      <c r="G79" s="178"/>
      <c r="H79" s="178"/>
      <c r="I79" s="178"/>
      <c r="J79" s="178"/>
      <c r="K79" s="178"/>
      <c r="L79" s="178"/>
      <c r="M79" s="178"/>
      <c r="N79" s="178"/>
      <c r="O79" s="178"/>
      <c r="P79" s="178"/>
      <c r="Q79" s="178"/>
      <c r="R79" s="178"/>
      <c r="S79" s="178"/>
      <c r="T79" s="178"/>
      <c r="U79" s="178"/>
      <c r="V79" s="178"/>
    </row>
    <row r="80" spans="1:22" s="168" customFormat="1" x14ac:dyDescent="0.25">
      <c r="A80" s="178"/>
      <c r="B80" s="178"/>
      <c r="C80" s="178"/>
      <c r="D80" s="178"/>
      <c r="E80" s="178"/>
      <c r="F80" s="178"/>
      <c r="G80" s="178"/>
      <c r="H80" s="178"/>
      <c r="I80" s="178"/>
      <c r="J80" s="178"/>
      <c r="K80" s="178"/>
      <c r="L80" s="178"/>
      <c r="M80" s="178"/>
      <c r="N80" s="178"/>
      <c r="O80" s="178"/>
      <c r="P80" s="178"/>
      <c r="Q80" s="178"/>
      <c r="R80" s="178"/>
      <c r="S80" s="178"/>
      <c r="T80" s="178"/>
      <c r="U80" s="178"/>
      <c r="V80" s="178"/>
    </row>
    <row r="81" spans="1:22" s="168" customFormat="1" x14ac:dyDescent="0.25">
      <c r="A81" s="178"/>
      <c r="B81" s="178"/>
      <c r="C81" s="178"/>
      <c r="D81" s="178"/>
      <c r="E81" s="178"/>
      <c r="F81" s="178"/>
      <c r="G81" s="178"/>
      <c r="H81" s="178"/>
      <c r="I81" s="178"/>
      <c r="J81" s="178"/>
      <c r="K81" s="178"/>
      <c r="L81" s="178"/>
      <c r="M81" s="178"/>
      <c r="N81" s="178"/>
      <c r="O81" s="178"/>
      <c r="P81" s="178"/>
      <c r="Q81" s="178"/>
      <c r="R81" s="178"/>
      <c r="S81" s="178"/>
      <c r="T81" s="178"/>
      <c r="U81" s="178"/>
      <c r="V81" s="178"/>
    </row>
    <row r="82" spans="1:22" s="168" customFormat="1" x14ac:dyDescent="0.25">
      <c r="A82" s="178"/>
      <c r="B82" s="178"/>
      <c r="C82" s="178"/>
      <c r="D82" s="178"/>
      <c r="E82" s="178"/>
      <c r="F82" s="178"/>
      <c r="G82" s="178"/>
      <c r="H82" s="178"/>
      <c r="I82" s="178"/>
      <c r="J82" s="178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8"/>
    </row>
    <row r="83" spans="1:22" s="168" customFormat="1" x14ac:dyDescent="0.25">
      <c r="A83" s="178"/>
      <c r="B83" s="178"/>
      <c r="C83" s="178"/>
      <c r="D83" s="178"/>
      <c r="E83" s="178"/>
      <c r="F83" s="178"/>
      <c r="G83" s="178"/>
      <c r="H83" s="178"/>
      <c r="I83" s="178"/>
      <c r="J83" s="178"/>
      <c r="K83" s="178"/>
      <c r="L83" s="178"/>
      <c r="M83" s="178"/>
      <c r="N83" s="178"/>
      <c r="O83" s="178"/>
      <c r="P83" s="178"/>
      <c r="Q83" s="178"/>
      <c r="R83" s="178"/>
      <c r="S83" s="178"/>
      <c r="T83" s="178"/>
      <c r="U83" s="178"/>
      <c r="V83" s="178"/>
    </row>
    <row r="84" spans="1:22" s="168" customFormat="1" x14ac:dyDescent="0.25">
      <c r="A84" s="178"/>
      <c r="B84" s="178"/>
      <c r="C84" s="178"/>
      <c r="D84" s="178"/>
      <c r="E84" s="178"/>
      <c r="F84" s="178"/>
      <c r="G84" s="178"/>
      <c r="H84" s="178"/>
      <c r="I84" s="178"/>
      <c r="J84" s="17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</row>
    <row r="85" spans="1:22" s="168" customFormat="1" x14ac:dyDescent="0.25">
      <c r="A85" s="178"/>
      <c r="B85" s="178"/>
      <c r="C85" s="178"/>
      <c r="D85" s="178"/>
      <c r="E85" s="178"/>
      <c r="F85" s="178"/>
      <c r="G85" s="178"/>
      <c r="H85" s="178"/>
      <c r="I85" s="178"/>
      <c r="J85" s="17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</row>
    <row r="86" spans="1:22" s="168" customFormat="1" x14ac:dyDescent="0.25">
      <c r="A86" s="178"/>
      <c r="B86" s="178"/>
      <c r="C86" s="178"/>
      <c r="D86" s="178"/>
      <c r="E86" s="178"/>
      <c r="F86" s="178"/>
      <c r="G86" s="178"/>
      <c r="H86" s="178"/>
      <c r="I86" s="178"/>
      <c r="J86" s="17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</row>
    <row r="87" spans="1:22" s="168" customFormat="1" x14ac:dyDescent="0.25">
      <c r="A87" s="178"/>
      <c r="B87" s="178"/>
      <c r="C87" s="178"/>
      <c r="D87" s="178"/>
      <c r="E87" s="178"/>
      <c r="F87" s="178"/>
      <c r="G87" s="178"/>
      <c r="H87" s="178"/>
      <c r="I87" s="178"/>
      <c r="J87" s="17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</row>
    <row r="88" spans="1:22" s="168" customFormat="1" x14ac:dyDescent="0.25">
      <c r="A88" s="178"/>
      <c r="B88" s="178"/>
      <c r="C88" s="178"/>
      <c r="D88" s="178"/>
      <c r="E88" s="178"/>
      <c r="F88" s="178"/>
      <c r="G88" s="178"/>
      <c r="H88" s="178"/>
      <c r="I88" s="178"/>
      <c r="J88" s="17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</row>
    <row r="89" spans="1:22" s="168" customFormat="1" x14ac:dyDescent="0.25">
      <c r="A89" s="178"/>
      <c r="B89" s="178"/>
      <c r="C89" s="178"/>
      <c r="D89" s="178"/>
      <c r="E89" s="178"/>
      <c r="F89" s="178"/>
      <c r="G89" s="178"/>
      <c r="H89" s="178"/>
      <c r="I89" s="178"/>
      <c r="J89" s="17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</row>
    <row r="90" spans="1:22" s="168" customFormat="1" x14ac:dyDescent="0.25">
      <c r="A90" s="178"/>
      <c r="B90" s="178"/>
      <c r="C90" s="178"/>
      <c r="D90" s="178"/>
      <c r="E90" s="178"/>
      <c r="F90" s="178"/>
      <c r="G90" s="178"/>
      <c r="H90" s="178"/>
      <c r="I90" s="178"/>
      <c r="J90" s="17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</row>
    <row r="91" spans="1:22" s="168" customFormat="1" x14ac:dyDescent="0.25">
      <c r="A91" s="178"/>
      <c r="B91" s="178"/>
      <c r="C91" s="178"/>
      <c r="D91" s="178"/>
      <c r="E91" s="178"/>
      <c r="F91" s="178"/>
      <c r="G91" s="178"/>
      <c r="H91" s="178"/>
      <c r="I91" s="178"/>
      <c r="J91" s="178"/>
      <c r="K91" s="178"/>
      <c r="L91" s="178"/>
      <c r="M91" s="178"/>
      <c r="N91" s="178"/>
      <c r="O91" s="178"/>
      <c r="P91" s="178"/>
      <c r="Q91" s="178"/>
      <c r="R91" s="178"/>
      <c r="S91" s="178"/>
      <c r="T91" s="178"/>
      <c r="U91" s="178"/>
      <c r="V91" s="178"/>
    </row>
    <row r="92" spans="1:22" s="168" customFormat="1" x14ac:dyDescent="0.25">
      <c r="A92" s="178"/>
      <c r="B92" s="178"/>
      <c r="C92" s="178"/>
      <c r="D92" s="178"/>
      <c r="E92" s="178"/>
      <c r="F92" s="178"/>
      <c r="G92" s="178"/>
      <c r="H92" s="178"/>
      <c r="I92" s="178"/>
      <c r="J92" s="17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</row>
    <row r="93" spans="1:22" s="168" customFormat="1" x14ac:dyDescent="0.25">
      <c r="A93" s="178"/>
      <c r="B93" s="178"/>
      <c r="C93" s="178"/>
      <c r="D93" s="178"/>
      <c r="E93" s="178"/>
      <c r="F93" s="178"/>
      <c r="G93" s="178"/>
      <c r="H93" s="178"/>
      <c r="I93" s="178"/>
      <c r="J93" s="178"/>
      <c r="K93" s="178"/>
      <c r="L93" s="178"/>
      <c r="M93" s="178"/>
      <c r="N93" s="178"/>
      <c r="O93" s="178"/>
      <c r="P93" s="178"/>
      <c r="Q93" s="178"/>
      <c r="R93" s="178"/>
      <c r="S93" s="178"/>
      <c r="T93" s="178"/>
      <c r="U93" s="178"/>
      <c r="V93" s="178"/>
    </row>
    <row r="94" spans="1:22" s="168" customFormat="1" x14ac:dyDescent="0.25">
      <c r="A94" s="178"/>
      <c r="B94" s="178"/>
      <c r="C94" s="178"/>
      <c r="D94" s="178"/>
      <c r="E94" s="178"/>
      <c r="F94" s="178"/>
      <c r="G94" s="178"/>
      <c r="H94" s="178"/>
      <c r="I94" s="178"/>
      <c r="J94" s="178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8"/>
    </row>
    <row r="95" spans="1:22" s="168" customFormat="1" x14ac:dyDescent="0.25">
      <c r="A95" s="178"/>
      <c r="B95" s="178"/>
      <c r="C95" s="178"/>
      <c r="D95" s="178"/>
      <c r="E95" s="178"/>
      <c r="F95" s="178"/>
      <c r="G95" s="178"/>
      <c r="H95" s="178"/>
      <c r="I95" s="178"/>
      <c r="J95" s="178"/>
      <c r="K95" s="178"/>
      <c r="L95" s="178"/>
      <c r="M95" s="178"/>
      <c r="N95" s="178"/>
      <c r="O95" s="178"/>
      <c r="P95" s="178"/>
      <c r="Q95" s="178"/>
      <c r="R95" s="178"/>
      <c r="S95" s="178"/>
      <c r="T95" s="178"/>
      <c r="U95" s="178"/>
      <c r="V95" s="178"/>
    </row>
    <row r="96" spans="1:22" s="168" customFormat="1" x14ac:dyDescent="0.25">
      <c r="A96" s="178"/>
      <c r="B96" s="178"/>
      <c r="C96" s="178"/>
      <c r="D96" s="178"/>
      <c r="E96" s="178"/>
      <c r="F96" s="178"/>
      <c r="G96" s="178"/>
      <c r="H96" s="178"/>
      <c r="I96" s="178"/>
      <c r="J96" s="17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</row>
    <row r="97" spans="1:22" s="168" customFormat="1" x14ac:dyDescent="0.25">
      <c r="A97" s="178"/>
      <c r="B97" s="178"/>
      <c r="C97" s="178"/>
      <c r="D97" s="178"/>
      <c r="E97" s="178"/>
      <c r="F97" s="178"/>
      <c r="G97" s="178"/>
      <c r="H97" s="178"/>
      <c r="I97" s="178"/>
      <c r="J97" s="17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</row>
    <row r="98" spans="1:22" s="168" customFormat="1" x14ac:dyDescent="0.25">
      <c r="A98" s="178"/>
      <c r="B98" s="178"/>
      <c r="C98" s="178"/>
      <c r="D98" s="178"/>
      <c r="E98" s="178"/>
      <c r="F98" s="178"/>
      <c r="G98" s="178"/>
      <c r="H98" s="178"/>
      <c r="I98" s="178"/>
      <c r="J98" s="178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8"/>
    </row>
    <row r="99" spans="1:22" s="168" customFormat="1" x14ac:dyDescent="0.25">
      <c r="A99" s="178"/>
      <c r="B99" s="178"/>
      <c r="C99" s="178"/>
      <c r="D99" s="178"/>
      <c r="E99" s="178"/>
      <c r="F99" s="178"/>
      <c r="G99" s="178"/>
      <c r="H99" s="178"/>
      <c r="I99" s="178"/>
      <c r="J99" s="17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</row>
    <row r="100" spans="1:22" s="168" customFormat="1" x14ac:dyDescent="0.25">
      <c r="A100" s="178"/>
      <c r="B100" s="178"/>
      <c r="C100" s="178"/>
      <c r="D100" s="178"/>
      <c r="E100" s="178"/>
      <c r="F100" s="178"/>
      <c r="G100" s="178"/>
      <c r="H100" s="178"/>
      <c r="I100" s="178"/>
      <c r="J100" s="17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</row>
    <row r="101" spans="1:22" s="168" customFormat="1" x14ac:dyDescent="0.25">
      <c r="A101" s="178"/>
      <c r="B101" s="178"/>
      <c r="C101" s="178"/>
      <c r="D101" s="178"/>
      <c r="E101" s="178"/>
      <c r="F101" s="178"/>
      <c r="G101" s="178"/>
      <c r="H101" s="178"/>
      <c r="I101" s="178"/>
      <c r="J101" s="17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</row>
    <row r="102" spans="1:22" s="168" customFormat="1" x14ac:dyDescent="0.25">
      <c r="A102" s="178"/>
      <c r="B102" s="178"/>
      <c r="C102" s="178"/>
      <c r="D102" s="178"/>
      <c r="E102" s="178"/>
      <c r="F102" s="178"/>
      <c r="G102" s="178"/>
      <c r="H102" s="178"/>
      <c r="I102" s="178"/>
      <c r="J102" s="17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</row>
    <row r="103" spans="1:22" s="168" customFormat="1" x14ac:dyDescent="0.25">
      <c r="A103" s="178"/>
      <c r="B103" s="178"/>
      <c r="C103" s="178"/>
      <c r="D103" s="178"/>
      <c r="E103" s="178"/>
      <c r="F103" s="178"/>
      <c r="G103" s="178"/>
      <c r="H103" s="178"/>
      <c r="I103" s="178"/>
      <c r="J103" s="17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</row>
    <row r="104" spans="1:22" s="168" customFormat="1" x14ac:dyDescent="0.25">
      <c r="A104" s="178"/>
      <c r="B104" s="178"/>
      <c r="C104" s="178"/>
      <c r="D104" s="178"/>
      <c r="E104" s="178"/>
      <c r="F104" s="178"/>
      <c r="G104" s="178"/>
      <c r="H104" s="178"/>
      <c r="I104" s="178"/>
      <c r="J104" s="17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</row>
    <row r="105" spans="1:22" s="168" customFormat="1" x14ac:dyDescent="0.25">
      <c r="A105" s="178"/>
      <c r="B105" s="178"/>
      <c r="C105" s="178"/>
      <c r="D105" s="178"/>
      <c r="E105" s="178"/>
      <c r="F105" s="178"/>
      <c r="G105" s="178"/>
      <c r="H105" s="178"/>
      <c r="I105" s="178"/>
      <c r="J105" s="17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</row>
    <row r="106" spans="1:22" s="168" customFormat="1" x14ac:dyDescent="0.25">
      <c r="A106" s="178"/>
      <c r="B106" s="178"/>
      <c r="C106" s="178"/>
      <c r="D106" s="178"/>
      <c r="E106" s="178"/>
      <c r="F106" s="178"/>
      <c r="G106" s="178"/>
      <c r="H106" s="178"/>
      <c r="I106" s="178"/>
      <c r="J106" s="178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</row>
    <row r="107" spans="1:22" s="168" customFormat="1" x14ac:dyDescent="0.25">
      <c r="A107" s="178"/>
      <c r="B107" s="178"/>
      <c r="C107" s="178"/>
      <c r="D107" s="178"/>
      <c r="E107" s="178"/>
      <c r="F107" s="178"/>
      <c r="G107" s="178"/>
      <c r="H107" s="178"/>
      <c r="I107" s="178"/>
      <c r="J107" s="178"/>
      <c r="K107" s="17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</row>
    <row r="108" spans="1:22" s="168" customFormat="1" x14ac:dyDescent="0.25">
      <c r="A108" s="178"/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</row>
    <row r="109" spans="1:22" s="168" customFormat="1" x14ac:dyDescent="0.25">
      <c r="A109" s="178"/>
      <c r="B109" s="178"/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</row>
    <row r="110" spans="1:22" s="168" customFormat="1" x14ac:dyDescent="0.25">
      <c r="A110" s="178"/>
      <c r="B110" s="178"/>
      <c r="C110" s="178"/>
      <c r="D110" s="178"/>
      <c r="E110" s="178"/>
      <c r="F110" s="178"/>
      <c r="G110" s="178"/>
      <c r="H110" s="178"/>
      <c r="I110" s="178"/>
      <c r="J110" s="17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</row>
    <row r="111" spans="1:22" s="168" customFormat="1" x14ac:dyDescent="0.25">
      <c r="A111" s="178"/>
      <c r="B111" s="178"/>
      <c r="C111" s="178"/>
      <c r="D111" s="178"/>
      <c r="E111" s="178"/>
      <c r="F111" s="178"/>
      <c r="G111" s="178"/>
      <c r="H111" s="178"/>
      <c r="I111" s="178"/>
      <c r="J111" s="178"/>
      <c r="K111" s="178"/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</row>
    <row r="112" spans="1:22" s="168" customFormat="1" x14ac:dyDescent="0.25">
      <c r="A112" s="178"/>
      <c r="B112" s="178"/>
      <c r="C112" s="178"/>
      <c r="D112" s="178"/>
      <c r="E112" s="178"/>
      <c r="F112" s="178"/>
      <c r="G112" s="178"/>
      <c r="H112" s="178"/>
      <c r="I112" s="178"/>
      <c r="J112" s="17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</row>
    <row r="113" spans="1:22" s="168" customFormat="1" x14ac:dyDescent="0.25">
      <c r="A113" s="178"/>
      <c r="B113" s="178"/>
      <c r="C113" s="178"/>
      <c r="D113" s="178"/>
      <c r="E113" s="178"/>
      <c r="F113" s="178"/>
      <c r="G113" s="178"/>
      <c r="H113" s="178"/>
      <c r="I113" s="178"/>
      <c r="J113" s="17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</row>
    <row r="114" spans="1:22" s="168" customFormat="1" x14ac:dyDescent="0.25">
      <c r="A114" s="178"/>
      <c r="B114" s="178"/>
      <c r="C114" s="178"/>
      <c r="D114" s="178"/>
      <c r="E114" s="178"/>
      <c r="F114" s="178"/>
      <c r="G114" s="178"/>
      <c r="H114" s="178"/>
      <c r="I114" s="178"/>
      <c r="J114" s="17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</row>
    <row r="115" spans="1:22" s="168" customFormat="1" x14ac:dyDescent="0.25">
      <c r="A115" s="178"/>
      <c r="B115" s="178"/>
      <c r="C115" s="178"/>
      <c r="D115" s="178"/>
      <c r="E115" s="178"/>
      <c r="F115" s="178"/>
      <c r="G115" s="178"/>
      <c r="H115" s="178"/>
      <c r="I115" s="178"/>
      <c r="J115" s="17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</row>
    <row r="116" spans="1:22" s="168" customFormat="1" x14ac:dyDescent="0.25">
      <c r="A116" s="178"/>
      <c r="B116" s="178"/>
      <c r="C116" s="178"/>
      <c r="D116" s="178"/>
      <c r="E116" s="178"/>
      <c r="F116" s="178"/>
      <c r="G116" s="178"/>
      <c r="H116" s="178"/>
      <c r="I116" s="178"/>
      <c r="J116" s="17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</row>
    <row r="117" spans="1:22" s="168" customFormat="1" x14ac:dyDescent="0.25">
      <c r="A117" s="178"/>
      <c r="B117" s="178"/>
      <c r="C117" s="178"/>
      <c r="D117" s="178"/>
      <c r="E117" s="178"/>
      <c r="F117" s="178"/>
      <c r="G117" s="178"/>
      <c r="H117" s="178"/>
      <c r="I117" s="178"/>
      <c r="J117" s="17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</row>
    <row r="118" spans="1:22" s="168" customFormat="1" x14ac:dyDescent="0.25">
      <c r="A118" s="178"/>
      <c r="B118" s="178"/>
      <c r="C118" s="178"/>
      <c r="D118" s="178"/>
      <c r="E118" s="178"/>
      <c r="F118" s="178"/>
      <c r="G118" s="178"/>
      <c r="H118" s="178"/>
      <c r="I118" s="178"/>
      <c r="J118" s="178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</row>
    <row r="119" spans="1:22" s="168" customFormat="1" x14ac:dyDescent="0.25">
      <c r="A119" s="178"/>
      <c r="B119" s="178"/>
      <c r="C119" s="178"/>
      <c r="D119" s="178"/>
      <c r="E119" s="178"/>
      <c r="F119" s="178"/>
      <c r="G119" s="178"/>
      <c r="H119" s="178"/>
      <c r="I119" s="178"/>
      <c r="J119" s="178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</row>
    <row r="120" spans="1:22" s="168" customFormat="1" x14ac:dyDescent="0.25">
      <c r="A120" s="178"/>
      <c r="B120" s="178"/>
      <c r="C120" s="178"/>
      <c r="D120" s="178"/>
      <c r="E120" s="178"/>
      <c r="F120" s="178"/>
      <c r="G120" s="178"/>
      <c r="H120" s="178"/>
      <c r="I120" s="178"/>
      <c r="J120" s="178"/>
      <c r="K120" s="178"/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</row>
    <row r="121" spans="1:22" s="168" customFormat="1" x14ac:dyDescent="0.25">
      <c r="A121" s="178"/>
      <c r="B121" s="178"/>
      <c r="C121" s="178"/>
      <c r="D121" s="178"/>
      <c r="E121" s="178"/>
      <c r="F121" s="178"/>
      <c r="G121" s="178"/>
      <c r="H121" s="178"/>
      <c r="I121" s="178"/>
      <c r="J121" s="178"/>
      <c r="K121" s="178"/>
      <c r="L121" s="178"/>
      <c r="M121" s="178"/>
      <c r="N121" s="178"/>
      <c r="O121" s="178"/>
      <c r="P121" s="178"/>
      <c r="Q121" s="178"/>
      <c r="R121" s="178"/>
      <c r="S121" s="178"/>
      <c r="T121" s="178"/>
      <c r="U121" s="178"/>
      <c r="V121" s="178"/>
    </row>
    <row r="122" spans="1:22" s="168" customFormat="1" x14ac:dyDescent="0.25">
      <c r="A122" s="178"/>
      <c r="B122" s="178"/>
      <c r="C122" s="178"/>
      <c r="D122" s="178"/>
      <c r="E122" s="178"/>
      <c r="F122" s="178"/>
      <c r="G122" s="178"/>
      <c r="H122" s="178"/>
      <c r="I122" s="178"/>
      <c r="J122" s="178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8"/>
    </row>
    <row r="123" spans="1:22" s="168" customFormat="1" x14ac:dyDescent="0.25">
      <c r="A123" s="178"/>
      <c r="B123" s="178"/>
      <c r="C123" s="178"/>
      <c r="D123" s="178"/>
      <c r="E123" s="178"/>
      <c r="F123" s="178"/>
      <c r="G123" s="178"/>
      <c r="H123" s="178"/>
      <c r="I123" s="178"/>
      <c r="J123" s="178"/>
      <c r="K123" s="178"/>
      <c r="L123" s="178"/>
      <c r="M123" s="178"/>
      <c r="N123" s="178"/>
      <c r="O123" s="178"/>
      <c r="P123" s="178"/>
      <c r="Q123" s="178"/>
      <c r="R123" s="178"/>
      <c r="S123" s="178"/>
      <c r="T123" s="178"/>
      <c r="U123" s="178"/>
      <c r="V123" s="178"/>
    </row>
    <row r="124" spans="1:22" s="168" customFormat="1" x14ac:dyDescent="0.25">
      <c r="A124" s="178"/>
      <c r="B124" s="178"/>
      <c r="C124" s="178"/>
      <c r="D124" s="178"/>
      <c r="E124" s="178"/>
      <c r="F124" s="178"/>
      <c r="G124" s="178"/>
      <c r="H124" s="178"/>
      <c r="I124" s="178"/>
      <c r="J124" s="178"/>
      <c r="K124" s="178"/>
      <c r="L124" s="178"/>
      <c r="M124" s="178"/>
      <c r="N124" s="178"/>
      <c r="O124" s="178"/>
      <c r="P124" s="178"/>
      <c r="Q124" s="178"/>
      <c r="R124" s="178"/>
      <c r="S124" s="178"/>
      <c r="T124" s="178"/>
      <c r="U124" s="178"/>
      <c r="V124" s="178"/>
    </row>
    <row r="125" spans="1:22" s="168" customFormat="1" x14ac:dyDescent="0.25">
      <c r="A125" s="178"/>
      <c r="B125" s="178"/>
      <c r="C125" s="178"/>
      <c r="D125" s="178"/>
      <c r="E125" s="178"/>
      <c r="F125" s="178"/>
      <c r="G125" s="178"/>
      <c r="H125" s="178"/>
      <c r="I125" s="178"/>
      <c r="J125" s="178"/>
      <c r="K125" s="178"/>
      <c r="L125" s="178"/>
      <c r="M125" s="178"/>
      <c r="N125" s="178"/>
      <c r="O125" s="178"/>
      <c r="P125" s="178"/>
      <c r="Q125" s="178"/>
      <c r="R125" s="178"/>
      <c r="S125" s="178"/>
      <c r="T125" s="178"/>
      <c r="U125" s="178"/>
      <c r="V125" s="178"/>
    </row>
    <row r="126" spans="1:22" s="168" customFormat="1" x14ac:dyDescent="0.25">
      <c r="A126" s="178"/>
      <c r="B126" s="178"/>
      <c r="C126" s="178"/>
      <c r="D126" s="178"/>
      <c r="E126" s="178"/>
      <c r="F126" s="178"/>
      <c r="G126" s="178"/>
      <c r="H126" s="178"/>
      <c r="I126" s="178"/>
      <c r="J126" s="178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8"/>
    </row>
    <row r="127" spans="1:22" s="168" customFormat="1" x14ac:dyDescent="0.25">
      <c r="A127" s="178"/>
      <c r="B127" s="178"/>
      <c r="C127" s="178"/>
      <c r="D127" s="178"/>
      <c r="E127" s="178"/>
      <c r="F127" s="178"/>
      <c r="G127" s="178"/>
      <c r="H127" s="178"/>
      <c r="I127" s="178"/>
      <c r="J127" s="178"/>
      <c r="K127" s="178"/>
      <c r="L127" s="178"/>
      <c r="M127" s="178"/>
      <c r="N127" s="178"/>
      <c r="O127" s="178"/>
      <c r="P127" s="178"/>
      <c r="Q127" s="178"/>
      <c r="R127" s="178"/>
      <c r="S127" s="178"/>
      <c r="T127" s="178"/>
      <c r="U127" s="178"/>
      <c r="V127" s="178"/>
    </row>
    <row r="128" spans="1:22" s="168" customFormat="1" x14ac:dyDescent="0.25">
      <c r="A128" s="178"/>
      <c r="B128" s="178"/>
      <c r="C128" s="178"/>
      <c r="D128" s="178"/>
      <c r="E128" s="178"/>
      <c r="F128" s="178"/>
      <c r="G128" s="178"/>
      <c r="H128" s="178"/>
      <c r="I128" s="178"/>
      <c r="J128" s="178"/>
      <c r="K128" s="178"/>
      <c r="L128" s="178"/>
      <c r="M128" s="178"/>
      <c r="N128" s="178"/>
      <c r="O128" s="178"/>
      <c r="P128" s="178"/>
      <c r="Q128" s="178"/>
      <c r="R128" s="178"/>
      <c r="S128" s="178"/>
      <c r="T128" s="178"/>
      <c r="U128" s="178"/>
      <c r="V128" s="178"/>
    </row>
    <row r="129" spans="1:22" s="168" customFormat="1" x14ac:dyDescent="0.25">
      <c r="A129" s="178"/>
      <c r="B129" s="178"/>
      <c r="C129" s="178"/>
      <c r="D129" s="178"/>
      <c r="E129" s="178"/>
      <c r="F129" s="178"/>
      <c r="G129" s="178"/>
      <c r="H129" s="178"/>
      <c r="I129" s="178"/>
      <c r="J129" s="178"/>
      <c r="K129" s="178"/>
      <c r="L129" s="178"/>
      <c r="M129" s="178"/>
      <c r="N129" s="178"/>
      <c r="O129" s="178"/>
      <c r="P129" s="178"/>
      <c r="Q129" s="178"/>
      <c r="R129" s="178"/>
      <c r="S129" s="178"/>
      <c r="T129" s="178"/>
      <c r="U129" s="178"/>
      <c r="V129" s="178"/>
    </row>
    <row r="130" spans="1:22" s="168" customFormat="1" x14ac:dyDescent="0.25">
      <c r="A130" s="178"/>
      <c r="B130" s="178"/>
      <c r="C130" s="178"/>
      <c r="D130" s="178"/>
      <c r="E130" s="178"/>
      <c r="F130" s="178"/>
      <c r="G130" s="178"/>
      <c r="H130" s="178"/>
      <c r="I130" s="178"/>
      <c r="J130" s="178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8"/>
    </row>
    <row r="131" spans="1:22" s="168" customFormat="1" x14ac:dyDescent="0.25">
      <c r="A131" s="178"/>
      <c r="B131" s="178"/>
      <c r="C131" s="178"/>
      <c r="D131" s="178"/>
      <c r="E131" s="178"/>
      <c r="F131" s="178"/>
      <c r="G131" s="178"/>
      <c r="H131" s="178"/>
      <c r="I131" s="178"/>
      <c r="J131" s="178"/>
      <c r="K131" s="178"/>
      <c r="L131" s="178"/>
      <c r="M131" s="178"/>
      <c r="N131" s="178"/>
      <c r="O131" s="178"/>
      <c r="P131" s="178"/>
      <c r="Q131" s="178"/>
      <c r="R131" s="178"/>
      <c r="S131" s="178"/>
      <c r="T131" s="178"/>
      <c r="U131" s="178"/>
      <c r="V131" s="178"/>
    </row>
    <row r="132" spans="1:22" s="168" customFormat="1" x14ac:dyDescent="0.25">
      <c r="A132" s="178"/>
      <c r="B132" s="178"/>
      <c r="C132" s="178"/>
      <c r="D132" s="178"/>
      <c r="E132" s="178"/>
      <c r="F132" s="178"/>
      <c r="G132" s="178"/>
      <c r="H132" s="178"/>
      <c r="I132" s="178"/>
      <c r="J132" s="178"/>
      <c r="K132" s="178"/>
      <c r="L132" s="178"/>
      <c r="M132" s="178"/>
      <c r="N132" s="178"/>
      <c r="O132" s="178"/>
      <c r="P132" s="178"/>
      <c r="Q132" s="178"/>
      <c r="R132" s="178"/>
      <c r="S132" s="178"/>
      <c r="T132" s="178"/>
      <c r="U132" s="178"/>
      <c r="V132" s="178"/>
    </row>
    <row r="133" spans="1:22" s="168" customFormat="1" x14ac:dyDescent="0.25">
      <c r="A133" s="178"/>
      <c r="B133" s="178"/>
      <c r="C133" s="178"/>
      <c r="D133" s="178"/>
      <c r="E133" s="178"/>
      <c r="F133" s="178"/>
      <c r="G133" s="178"/>
      <c r="H133" s="178"/>
      <c r="I133" s="178"/>
      <c r="J133" s="178"/>
      <c r="K133" s="178"/>
      <c r="L133" s="178"/>
      <c r="M133" s="178"/>
      <c r="N133" s="178"/>
      <c r="O133" s="178"/>
      <c r="P133" s="178"/>
      <c r="Q133" s="178"/>
      <c r="R133" s="178"/>
      <c r="S133" s="178"/>
      <c r="T133" s="178"/>
      <c r="U133" s="178"/>
      <c r="V133" s="178"/>
    </row>
    <row r="134" spans="1:22" s="168" customFormat="1" x14ac:dyDescent="0.25">
      <c r="A134" s="178"/>
      <c r="B134" s="178"/>
      <c r="C134" s="178"/>
      <c r="D134" s="178"/>
      <c r="E134" s="178"/>
      <c r="F134" s="178"/>
      <c r="G134" s="178"/>
      <c r="H134" s="178"/>
      <c r="I134" s="178"/>
      <c r="J134" s="178"/>
      <c r="K134" s="178"/>
      <c r="L134" s="178"/>
      <c r="M134" s="178"/>
      <c r="N134" s="178"/>
      <c r="O134" s="178"/>
      <c r="P134" s="178"/>
      <c r="Q134" s="178"/>
      <c r="R134" s="178"/>
      <c r="S134" s="178"/>
      <c r="T134" s="178"/>
      <c r="U134" s="178"/>
      <c r="V134" s="178"/>
    </row>
    <row r="135" spans="1:22" s="168" customFormat="1" x14ac:dyDescent="0.25">
      <c r="A135" s="178"/>
      <c r="B135" s="178"/>
      <c r="C135" s="178"/>
      <c r="D135" s="178"/>
      <c r="E135" s="178"/>
      <c r="F135" s="178"/>
      <c r="G135" s="178"/>
      <c r="H135" s="178"/>
      <c r="I135" s="178"/>
      <c r="J135" s="178"/>
      <c r="K135" s="178"/>
      <c r="L135" s="178"/>
      <c r="M135" s="178"/>
      <c r="N135" s="178"/>
      <c r="O135" s="178"/>
      <c r="P135" s="178"/>
      <c r="Q135" s="178"/>
      <c r="R135" s="178"/>
      <c r="S135" s="178"/>
      <c r="T135" s="178"/>
      <c r="U135" s="178"/>
      <c r="V135" s="178"/>
    </row>
    <row r="136" spans="1:22" s="168" customFormat="1" x14ac:dyDescent="0.25">
      <c r="A136" s="178"/>
      <c r="B136" s="178"/>
      <c r="C136" s="178"/>
      <c r="D136" s="178"/>
      <c r="E136" s="178"/>
      <c r="F136" s="178"/>
      <c r="G136" s="178"/>
      <c r="H136" s="178"/>
      <c r="I136" s="178"/>
      <c r="J136" s="178"/>
      <c r="K136" s="178"/>
      <c r="L136" s="178"/>
      <c r="M136" s="178"/>
      <c r="N136" s="178"/>
      <c r="O136" s="178"/>
      <c r="P136" s="178"/>
      <c r="Q136" s="178"/>
      <c r="R136" s="178"/>
      <c r="S136" s="178"/>
      <c r="T136" s="178"/>
      <c r="U136" s="178"/>
      <c r="V136" s="178"/>
    </row>
    <row r="137" spans="1:22" s="168" customFormat="1" x14ac:dyDescent="0.25">
      <c r="A137" s="178"/>
      <c r="B137" s="178"/>
      <c r="C137" s="178"/>
      <c r="D137" s="178"/>
      <c r="E137" s="178"/>
      <c r="F137" s="178"/>
      <c r="G137" s="178"/>
      <c r="H137" s="178"/>
      <c r="I137" s="178"/>
      <c r="J137" s="178"/>
      <c r="K137" s="178"/>
      <c r="L137" s="178"/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</row>
    <row r="138" spans="1:22" s="168" customFormat="1" x14ac:dyDescent="0.25">
      <c r="A138" s="178"/>
      <c r="B138" s="178"/>
      <c r="C138" s="178"/>
      <c r="D138" s="178"/>
      <c r="E138" s="178"/>
      <c r="F138" s="178"/>
      <c r="G138" s="178"/>
      <c r="H138" s="178"/>
      <c r="I138" s="178"/>
      <c r="J138" s="178"/>
      <c r="K138" s="178"/>
      <c r="L138" s="178"/>
      <c r="M138" s="178"/>
      <c r="N138" s="178"/>
      <c r="O138" s="178"/>
      <c r="P138" s="178"/>
      <c r="Q138" s="178"/>
      <c r="R138" s="178"/>
      <c r="S138" s="178"/>
      <c r="T138" s="178"/>
      <c r="U138" s="178"/>
      <c r="V138" s="178"/>
    </row>
    <row r="139" spans="1:22" s="168" customFormat="1" x14ac:dyDescent="0.25">
      <c r="A139" s="178"/>
      <c r="B139" s="178"/>
      <c r="C139" s="178"/>
      <c r="D139" s="178"/>
      <c r="E139" s="178"/>
      <c r="F139" s="178"/>
      <c r="G139" s="178"/>
      <c r="H139" s="178"/>
      <c r="I139" s="178"/>
      <c r="J139" s="178"/>
      <c r="K139" s="178"/>
      <c r="L139" s="178"/>
      <c r="M139" s="178"/>
      <c r="N139" s="178"/>
      <c r="O139" s="178"/>
      <c r="P139" s="178"/>
      <c r="Q139" s="178"/>
      <c r="R139" s="178"/>
      <c r="S139" s="178"/>
      <c r="T139" s="178"/>
      <c r="U139" s="178"/>
      <c r="V139" s="178"/>
    </row>
    <row r="140" spans="1:22" s="168" customFormat="1" x14ac:dyDescent="0.25">
      <c r="A140" s="178"/>
      <c r="B140" s="178"/>
      <c r="C140" s="178"/>
      <c r="D140" s="178"/>
      <c r="E140" s="178"/>
      <c r="F140" s="178"/>
      <c r="G140" s="178"/>
      <c r="H140" s="178"/>
      <c r="I140" s="178"/>
      <c r="J140" s="178"/>
      <c r="K140" s="178"/>
      <c r="L140" s="178"/>
      <c r="M140" s="178"/>
      <c r="N140" s="178"/>
      <c r="O140" s="178"/>
      <c r="P140" s="178"/>
      <c r="Q140" s="178"/>
      <c r="R140" s="178"/>
      <c r="S140" s="178"/>
      <c r="T140" s="178"/>
      <c r="U140" s="178"/>
      <c r="V140" s="178"/>
    </row>
    <row r="141" spans="1:22" s="168" customFormat="1" x14ac:dyDescent="0.25">
      <c r="A141" s="178"/>
      <c r="B141" s="178"/>
      <c r="C141" s="178"/>
      <c r="D141" s="178"/>
      <c r="E141" s="178"/>
      <c r="F141" s="178"/>
      <c r="G141" s="178"/>
      <c r="H141" s="178"/>
      <c r="I141" s="178"/>
      <c r="J141" s="178"/>
      <c r="K141" s="178"/>
      <c r="L141" s="178"/>
      <c r="M141" s="178"/>
      <c r="N141" s="178"/>
      <c r="O141" s="178"/>
      <c r="P141" s="178"/>
      <c r="Q141" s="178"/>
      <c r="R141" s="178"/>
      <c r="S141" s="178"/>
      <c r="T141" s="178"/>
      <c r="U141" s="178"/>
      <c r="V141" s="178"/>
    </row>
    <row r="142" spans="1:22" s="168" customFormat="1" x14ac:dyDescent="0.25">
      <c r="A142" s="178"/>
      <c r="B142" s="178"/>
      <c r="C142" s="178"/>
      <c r="D142" s="178"/>
      <c r="E142" s="178"/>
      <c r="F142" s="178"/>
      <c r="G142" s="178"/>
      <c r="H142" s="178"/>
      <c r="I142" s="178"/>
      <c r="J142" s="178"/>
      <c r="K142" s="178"/>
      <c r="L142" s="178"/>
      <c r="M142" s="178"/>
      <c r="N142" s="178"/>
      <c r="O142" s="178"/>
      <c r="P142" s="178"/>
      <c r="Q142" s="178"/>
      <c r="R142" s="178"/>
      <c r="S142" s="178"/>
      <c r="T142" s="178"/>
      <c r="U142" s="178"/>
      <c r="V142" s="178"/>
    </row>
    <row r="143" spans="1:22" s="168" customFormat="1" x14ac:dyDescent="0.25">
      <c r="A143" s="178"/>
      <c r="B143" s="178"/>
      <c r="C143" s="178"/>
      <c r="D143" s="178"/>
      <c r="E143" s="178"/>
      <c r="F143" s="178"/>
      <c r="G143" s="178"/>
      <c r="H143" s="178"/>
      <c r="I143" s="178"/>
      <c r="J143" s="178"/>
      <c r="K143" s="178"/>
      <c r="L143" s="178"/>
      <c r="M143" s="178"/>
      <c r="N143" s="178"/>
      <c r="O143" s="178"/>
      <c r="P143" s="178"/>
      <c r="Q143" s="178"/>
      <c r="R143" s="178"/>
      <c r="S143" s="178"/>
      <c r="T143" s="178"/>
      <c r="U143" s="178"/>
      <c r="V143" s="178"/>
    </row>
    <row r="144" spans="1:22" s="168" customFormat="1" x14ac:dyDescent="0.25">
      <c r="A144" s="178"/>
      <c r="B144" s="178"/>
      <c r="C144" s="178"/>
      <c r="D144" s="178"/>
      <c r="E144" s="178"/>
      <c r="F144" s="178"/>
      <c r="G144" s="178"/>
      <c r="H144" s="178"/>
      <c r="I144" s="178"/>
      <c r="J144" s="178"/>
      <c r="K144" s="178"/>
      <c r="L144" s="178"/>
      <c r="M144" s="178"/>
      <c r="N144" s="178"/>
      <c r="O144" s="178"/>
      <c r="P144" s="178"/>
      <c r="Q144" s="178"/>
      <c r="R144" s="178"/>
      <c r="S144" s="178"/>
      <c r="T144" s="178"/>
      <c r="U144" s="178"/>
      <c r="V144" s="178"/>
    </row>
    <row r="145" spans="1:22" s="168" customFormat="1" x14ac:dyDescent="0.25">
      <c r="A145" s="178"/>
      <c r="B145" s="178"/>
      <c r="C145" s="178"/>
      <c r="D145" s="178"/>
      <c r="E145" s="178"/>
      <c r="F145" s="178"/>
      <c r="G145" s="178"/>
      <c r="H145" s="178"/>
      <c r="I145" s="178"/>
      <c r="J145" s="178"/>
      <c r="K145" s="178"/>
      <c r="L145" s="178"/>
      <c r="M145" s="178"/>
      <c r="N145" s="178"/>
      <c r="O145" s="178"/>
      <c r="P145" s="178"/>
      <c r="Q145" s="178"/>
      <c r="R145" s="178"/>
      <c r="S145" s="178"/>
      <c r="T145" s="178"/>
      <c r="U145" s="178"/>
      <c r="V145" s="178"/>
    </row>
    <row r="146" spans="1:22" s="168" customFormat="1" x14ac:dyDescent="0.25">
      <c r="A146" s="178"/>
      <c r="B146" s="178"/>
      <c r="C146" s="178"/>
      <c r="D146" s="178"/>
      <c r="E146" s="178"/>
      <c r="F146" s="178"/>
      <c r="G146" s="178"/>
      <c r="H146" s="178"/>
      <c r="I146" s="178"/>
      <c r="J146" s="178"/>
      <c r="K146" s="178"/>
      <c r="L146" s="178"/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</row>
    <row r="147" spans="1:22" s="168" customFormat="1" x14ac:dyDescent="0.25">
      <c r="A147" s="178"/>
      <c r="B147" s="178"/>
      <c r="C147" s="178"/>
      <c r="D147" s="178"/>
      <c r="E147" s="178"/>
      <c r="F147" s="178"/>
      <c r="G147" s="178"/>
      <c r="H147" s="178"/>
      <c r="I147" s="178"/>
      <c r="J147" s="178"/>
      <c r="K147" s="178"/>
      <c r="L147" s="178"/>
      <c r="M147" s="178"/>
      <c r="N147" s="178"/>
      <c r="O147" s="178"/>
      <c r="P147" s="178"/>
      <c r="Q147" s="178"/>
      <c r="R147" s="178"/>
      <c r="S147" s="178"/>
      <c r="T147" s="178"/>
      <c r="U147" s="178"/>
      <c r="V147" s="178"/>
    </row>
    <row r="148" spans="1:22" s="168" customFormat="1" x14ac:dyDescent="0.25">
      <c r="A148" s="178"/>
      <c r="B148" s="178"/>
      <c r="C148" s="178"/>
      <c r="D148" s="178"/>
      <c r="E148" s="178"/>
      <c r="F148" s="178"/>
      <c r="G148" s="178"/>
      <c r="H148" s="178"/>
      <c r="I148" s="178"/>
      <c r="J148" s="178"/>
      <c r="K148" s="178"/>
      <c r="L148" s="178"/>
      <c r="M148" s="178"/>
      <c r="N148" s="178"/>
      <c r="O148" s="178"/>
      <c r="P148" s="178"/>
      <c r="Q148" s="178"/>
      <c r="R148" s="178"/>
      <c r="S148" s="178"/>
      <c r="T148" s="178"/>
      <c r="U148" s="178"/>
      <c r="V148" s="178"/>
    </row>
    <row r="149" spans="1:22" s="168" customFormat="1" x14ac:dyDescent="0.25">
      <c r="A149" s="178"/>
      <c r="B149" s="178"/>
      <c r="C149" s="178"/>
      <c r="D149" s="178"/>
      <c r="E149" s="178"/>
      <c r="F149" s="178"/>
      <c r="G149" s="178"/>
      <c r="H149" s="178"/>
      <c r="I149" s="178"/>
      <c r="J149" s="178"/>
      <c r="K149" s="178"/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</row>
    <row r="150" spans="1:22" s="168" customFormat="1" x14ac:dyDescent="0.25">
      <c r="A150" s="178"/>
      <c r="B150" s="178"/>
      <c r="C150" s="178"/>
      <c r="D150" s="178"/>
      <c r="E150" s="178"/>
      <c r="F150" s="178"/>
      <c r="G150" s="178"/>
      <c r="H150" s="178"/>
      <c r="I150" s="178"/>
      <c r="J150" s="178"/>
      <c r="K150" s="178"/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</row>
    <row r="151" spans="1:22" s="168" customFormat="1" x14ac:dyDescent="0.25">
      <c r="A151" s="178"/>
      <c r="B151" s="178"/>
      <c r="C151" s="178"/>
      <c r="D151" s="178"/>
      <c r="E151" s="178"/>
      <c r="F151" s="178"/>
      <c r="G151" s="178"/>
      <c r="H151" s="178"/>
      <c r="I151" s="178"/>
      <c r="J151" s="178"/>
      <c r="K151" s="178"/>
      <c r="L151" s="178"/>
      <c r="M151" s="178"/>
      <c r="N151" s="178"/>
      <c r="O151" s="178"/>
      <c r="P151" s="178"/>
      <c r="Q151" s="178"/>
      <c r="R151" s="178"/>
      <c r="S151" s="178"/>
      <c r="T151" s="178"/>
      <c r="U151" s="178"/>
      <c r="V151" s="178"/>
    </row>
    <row r="152" spans="1:22" s="168" customFormat="1" x14ac:dyDescent="0.25">
      <c r="A152" s="178"/>
      <c r="B152" s="178"/>
      <c r="C152" s="178"/>
      <c r="D152" s="178"/>
      <c r="E152" s="178"/>
      <c r="F152" s="178"/>
      <c r="G152" s="178"/>
      <c r="H152" s="178"/>
      <c r="I152" s="178"/>
      <c r="J152" s="178"/>
      <c r="K152" s="178"/>
      <c r="L152" s="178"/>
      <c r="M152" s="178"/>
      <c r="N152" s="178"/>
      <c r="O152" s="178"/>
      <c r="P152" s="178"/>
      <c r="Q152" s="178"/>
      <c r="R152" s="178"/>
      <c r="S152" s="178"/>
      <c r="T152" s="178"/>
      <c r="U152" s="178"/>
      <c r="V152" s="178"/>
    </row>
    <row r="153" spans="1:22" s="168" customFormat="1" x14ac:dyDescent="0.25">
      <c r="A153" s="178"/>
      <c r="B153" s="178"/>
      <c r="C153" s="178"/>
      <c r="D153" s="178"/>
      <c r="E153" s="178"/>
      <c r="F153" s="178"/>
      <c r="G153" s="178"/>
      <c r="H153" s="178"/>
      <c r="I153" s="178"/>
      <c r="J153" s="178"/>
      <c r="K153" s="178"/>
      <c r="L153" s="178"/>
      <c r="M153" s="178"/>
      <c r="N153" s="178"/>
      <c r="O153" s="178"/>
      <c r="P153" s="178"/>
      <c r="Q153" s="178"/>
      <c r="R153" s="178"/>
      <c r="S153" s="178"/>
      <c r="T153" s="178"/>
      <c r="U153" s="178"/>
      <c r="V153" s="178"/>
    </row>
    <row r="154" spans="1:22" s="168" customFormat="1" x14ac:dyDescent="0.25">
      <c r="A154" s="178"/>
      <c r="B154" s="178"/>
      <c r="C154" s="178"/>
      <c r="D154" s="178"/>
      <c r="E154" s="178"/>
      <c r="F154" s="178"/>
      <c r="G154" s="178"/>
      <c r="H154" s="178"/>
      <c r="I154" s="178"/>
      <c r="J154" s="178"/>
      <c r="K154" s="178"/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</row>
    <row r="155" spans="1:22" s="168" customFormat="1" x14ac:dyDescent="0.25">
      <c r="A155" s="178"/>
      <c r="B155" s="178"/>
      <c r="C155" s="178"/>
      <c r="D155" s="178"/>
      <c r="E155" s="178"/>
      <c r="F155" s="178"/>
      <c r="G155" s="178"/>
      <c r="H155" s="178"/>
      <c r="I155" s="178"/>
      <c r="J155" s="178"/>
      <c r="K155" s="178"/>
      <c r="L155" s="178"/>
      <c r="M155" s="178"/>
      <c r="N155" s="178"/>
      <c r="O155" s="178"/>
      <c r="P155" s="178"/>
      <c r="Q155" s="178"/>
      <c r="R155" s="178"/>
      <c r="S155" s="178"/>
      <c r="T155" s="178"/>
      <c r="U155" s="178"/>
      <c r="V155" s="178"/>
    </row>
    <row r="156" spans="1:22" s="168" customFormat="1" x14ac:dyDescent="0.25">
      <c r="A156" s="178"/>
      <c r="B156" s="178"/>
      <c r="C156" s="178"/>
      <c r="D156" s="178"/>
      <c r="E156" s="178"/>
      <c r="F156" s="178"/>
      <c r="G156" s="178"/>
      <c r="H156" s="178"/>
      <c r="I156" s="178"/>
      <c r="J156" s="178"/>
      <c r="K156" s="178"/>
      <c r="L156" s="178"/>
      <c r="M156" s="178"/>
      <c r="N156" s="178"/>
      <c r="O156" s="178"/>
      <c r="P156" s="178"/>
      <c r="Q156" s="178"/>
      <c r="R156" s="178"/>
      <c r="S156" s="178"/>
      <c r="T156" s="178"/>
      <c r="U156" s="178"/>
      <c r="V156" s="178"/>
    </row>
    <row r="157" spans="1:22" s="168" customFormat="1" x14ac:dyDescent="0.25">
      <c r="A157" s="178"/>
      <c r="B157" s="178"/>
      <c r="C157" s="178"/>
      <c r="D157" s="178"/>
      <c r="E157" s="178"/>
      <c r="F157" s="178"/>
      <c r="G157" s="178"/>
      <c r="H157" s="178"/>
      <c r="I157" s="178"/>
      <c r="J157" s="178"/>
      <c r="K157" s="178"/>
      <c r="L157" s="178"/>
      <c r="M157" s="178"/>
      <c r="N157" s="178"/>
      <c r="O157" s="178"/>
      <c r="P157" s="178"/>
      <c r="Q157" s="178"/>
      <c r="R157" s="178"/>
      <c r="S157" s="178"/>
      <c r="T157" s="178"/>
      <c r="U157" s="178"/>
      <c r="V157" s="178"/>
    </row>
    <row r="158" spans="1:22" s="168" customFormat="1" x14ac:dyDescent="0.25">
      <c r="A158" s="178"/>
      <c r="B158" s="178"/>
      <c r="C158" s="178"/>
      <c r="D158" s="178"/>
      <c r="E158" s="178"/>
      <c r="F158" s="178"/>
      <c r="G158" s="178"/>
      <c r="H158" s="178"/>
      <c r="I158" s="178"/>
      <c r="J158" s="178"/>
      <c r="K158" s="178"/>
      <c r="L158" s="178"/>
      <c r="M158" s="178"/>
      <c r="N158" s="178"/>
      <c r="O158" s="178"/>
      <c r="P158" s="178"/>
      <c r="Q158" s="178"/>
      <c r="R158" s="178"/>
      <c r="S158" s="178"/>
      <c r="T158" s="178"/>
      <c r="U158" s="178"/>
      <c r="V158" s="178"/>
    </row>
    <row r="159" spans="1:22" s="168" customFormat="1" x14ac:dyDescent="0.25">
      <c r="A159" s="178"/>
      <c r="B159" s="178"/>
      <c r="C159" s="178"/>
      <c r="D159" s="178"/>
      <c r="E159" s="178"/>
      <c r="F159" s="178"/>
      <c r="G159" s="178"/>
      <c r="H159" s="178"/>
      <c r="I159" s="178"/>
      <c r="J159" s="178"/>
      <c r="K159" s="178"/>
      <c r="L159" s="178"/>
      <c r="M159" s="178"/>
      <c r="N159" s="178"/>
      <c r="O159" s="178"/>
      <c r="P159" s="178"/>
      <c r="Q159" s="178"/>
      <c r="R159" s="178"/>
      <c r="S159" s="178"/>
      <c r="T159" s="178"/>
      <c r="U159" s="178"/>
      <c r="V159" s="178"/>
    </row>
    <row r="160" spans="1:22" s="168" customFormat="1" x14ac:dyDescent="0.25">
      <c r="A160" s="178"/>
      <c r="B160" s="178"/>
      <c r="C160" s="178"/>
      <c r="D160" s="178"/>
      <c r="E160" s="178"/>
      <c r="F160" s="178"/>
      <c r="G160" s="178"/>
      <c r="H160" s="178"/>
      <c r="I160" s="178"/>
      <c r="J160" s="178"/>
      <c r="K160" s="178"/>
      <c r="L160" s="178"/>
      <c r="M160" s="178"/>
      <c r="N160" s="178"/>
      <c r="O160" s="178"/>
      <c r="P160" s="178"/>
      <c r="Q160" s="178"/>
      <c r="R160" s="178"/>
      <c r="S160" s="178"/>
      <c r="T160" s="178"/>
      <c r="U160" s="178"/>
      <c r="V160" s="178"/>
    </row>
    <row r="161" spans="1:22" s="168" customFormat="1" x14ac:dyDescent="0.25">
      <c r="A161" s="178"/>
      <c r="B161" s="178"/>
      <c r="C161" s="178"/>
      <c r="D161" s="178"/>
      <c r="E161" s="178"/>
      <c r="F161" s="178"/>
      <c r="G161" s="178"/>
      <c r="H161" s="178"/>
      <c r="I161" s="178"/>
      <c r="J161" s="178"/>
      <c r="K161" s="178"/>
      <c r="L161" s="178"/>
      <c r="M161" s="178"/>
      <c r="N161" s="178"/>
      <c r="O161" s="178"/>
      <c r="P161" s="178"/>
      <c r="Q161" s="178"/>
      <c r="R161" s="178"/>
      <c r="S161" s="178"/>
      <c r="T161" s="178"/>
      <c r="U161" s="178"/>
      <c r="V161" s="178"/>
    </row>
    <row r="162" spans="1:22" s="168" customFormat="1" x14ac:dyDescent="0.25">
      <c r="A162" s="178"/>
      <c r="B162" s="178"/>
      <c r="C162" s="178"/>
      <c r="D162" s="178"/>
      <c r="E162" s="178"/>
      <c r="F162" s="178"/>
      <c r="G162" s="178"/>
      <c r="H162" s="178"/>
      <c r="I162" s="178"/>
      <c r="J162" s="178"/>
      <c r="K162" s="178"/>
      <c r="L162" s="178"/>
      <c r="M162" s="178"/>
      <c r="N162" s="178"/>
      <c r="O162" s="178"/>
      <c r="P162" s="178"/>
      <c r="Q162" s="178"/>
      <c r="R162" s="178"/>
      <c r="S162" s="178"/>
      <c r="T162" s="178"/>
      <c r="U162" s="178"/>
      <c r="V162" s="178"/>
    </row>
    <row r="163" spans="1:22" s="168" customFormat="1" x14ac:dyDescent="0.25">
      <c r="A163" s="178"/>
      <c r="B163" s="178"/>
      <c r="C163" s="178"/>
      <c r="D163" s="178"/>
      <c r="E163" s="178"/>
      <c r="F163" s="178"/>
      <c r="G163" s="178"/>
      <c r="H163" s="178"/>
      <c r="I163" s="178"/>
      <c r="J163" s="178"/>
      <c r="K163" s="178"/>
      <c r="L163" s="178"/>
      <c r="M163" s="178"/>
      <c r="N163" s="178"/>
      <c r="O163" s="178"/>
      <c r="P163" s="178"/>
      <c r="Q163" s="178"/>
      <c r="R163" s="178"/>
      <c r="S163" s="178"/>
      <c r="T163" s="178"/>
      <c r="U163" s="178"/>
      <c r="V163" s="178"/>
    </row>
    <row r="164" spans="1:22" s="168" customFormat="1" x14ac:dyDescent="0.25">
      <c r="A164" s="178"/>
      <c r="B164" s="178"/>
      <c r="C164" s="178"/>
      <c r="D164" s="178"/>
      <c r="E164" s="178"/>
      <c r="F164" s="178"/>
      <c r="G164" s="178"/>
      <c r="H164" s="178"/>
      <c r="I164" s="178"/>
      <c r="J164" s="178"/>
      <c r="K164" s="178"/>
      <c r="L164" s="178"/>
      <c r="M164" s="178"/>
      <c r="N164" s="178"/>
      <c r="O164" s="178"/>
      <c r="P164" s="178"/>
      <c r="Q164" s="178"/>
      <c r="R164" s="178"/>
      <c r="S164" s="178"/>
      <c r="T164" s="178"/>
      <c r="U164" s="178"/>
      <c r="V164" s="178"/>
    </row>
    <row r="165" spans="1:22" s="168" customFormat="1" x14ac:dyDescent="0.25">
      <c r="A165" s="178"/>
      <c r="B165" s="178"/>
      <c r="C165" s="178"/>
      <c r="D165" s="178"/>
      <c r="E165" s="178"/>
      <c r="F165" s="178"/>
      <c r="G165" s="178"/>
      <c r="H165" s="178"/>
      <c r="I165" s="178"/>
      <c r="J165" s="178"/>
      <c r="K165" s="178"/>
      <c r="L165" s="178"/>
      <c r="M165" s="178"/>
      <c r="N165" s="178"/>
      <c r="O165" s="178"/>
      <c r="P165" s="178"/>
      <c r="Q165" s="178"/>
      <c r="R165" s="178"/>
      <c r="S165" s="178"/>
      <c r="T165" s="178"/>
      <c r="U165" s="178"/>
      <c r="V165" s="178"/>
    </row>
    <row r="166" spans="1:22" s="168" customFormat="1" x14ac:dyDescent="0.25">
      <c r="A166" s="178"/>
      <c r="B166" s="178"/>
      <c r="C166" s="178"/>
      <c r="D166" s="178"/>
      <c r="E166" s="178"/>
      <c r="F166" s="178"/>
      <c r="G166" s="178"/>
      <c r="H166" s="178"/>
      <c r="I166" s="178"/>
      <c r="J166" s="178"/>
      <c r="K166" s="178"/>
      <c r="L166" s="178"/>
      <c r="M166" s="178"/>
      <c r="N166" s="178"/>
      <c r="O166" s="178"/>
      <c r="P166" s="178"/>
      <c r="Q166" s="178"/>
      <c r="R166" s="178"/>
      <c r="S166" s="178"/>
      <c r="T166" s="178"/>
      <c r="U166" s="178"/>
      <c r="V166" s="178"/>
    </row>
    <row r="167" spans="1:22" s="168" customFormat="1" x14ac:dyDescent="0.25">
      <c r="A167" s="178"/>
      <c r="B167" s="178"/>
      <c r="C167" s="178"/>
      <c r="D167" s="178"/>
      <c r="E167" s="178"/>
      <c r="F167" s="178"/>
      <c r="G167" s="178"/>
      <c r="H167" s="178"/>
      <c r="I167" s="178"/>
      <c r="J167" s="178"/>
      <c r="K167" s="178"/>
      <c r="L167" s="178"/>
      <c r="M167" s="178"/>
      <c r="N167" s="178"/>
      <c r="O167" s="178"/>
      <c r="P167" s="178"/>
      <c r="Q167" s="178"/>
      <c r="R167" s="178"/>
      <c r="S167" s="178"/>
      <c r="T167" s="178"/>
      <c r="U167" s="178"/>
      <c r="V167" s="178"/>
    </row>
    <row r="168" spans="1:22" s="168" customFormat="1" x14ac:dyDescent="0.25">
      <c r="A168" s="178"/>
      <c r="B168" s="178"/>
      <c r="C168" s="178"/>
      <c r="D168" s="178"/>
      <c r="E168" s="178"/>
      <c r="F168" s="178"/>
      <c r="G168" s="178"/>
      <c r="H168" s="178"/>
      <c r="I168" s="178"/>
      <c r="J168" s="178"/>
      <c r="K168" s="178"/>
      <c r="L168" s="178"/>
      <c r="M168" s="178"/>
      <c r="N168" s="178"/>
      <c r="O168" s="178"/>
      <c r="P168" s="178"/>
      <c r="Q168" s="178"/>
      <c r="R168" s="178"/>
      <c r="S168" s="178"/>
      <c r="T168" s="178"/>
      <c r="U168" s="178"/>
      <c r="V168" s="178"/>
    </row>
    <row r="169" spans="1:22" s="168" customFormat="1" x14ac:dyDescent="0.25">
      <c r="A169" s="178"/>
      <c r="B169" s="178"/>
      <c r="C169" s="178"/>
      <c r="D169" s="178"/>
      <c r="E169" s="178"/>
      <c r="F169" s="178"/>
      <c r="G169" s="178"/>
      <c r="H169" s="178"/>
      <c r="I169" s="178"/>
      <c r="J169" s="178"/>
      <c r="K169" s="178"/>
      <c r="L169" s="178"/>
      <c r="M169" s="178"/>
      <c r="N169" s="178"/>
      <c r="O169" s="178"/>
      <c r="P169" s="178"/>
      <c r="Q169" s="178"/>
      <c r="R169" s="178"/>
      <c r="S169" s="178"/>
      <c r="T169" s="178"/>
      <c r="U169" s="178"/>
      <c r="V169" s="178"/>
    </row>
    <row r="170" spans="1:22" s="168" customFormat="1" x14ac:dyDescent="0.25">
      <c r="A170" s="178"/>
      <c r="B170" s="178"/>
      <c r="C170" s="178"/>
      <c r="D170" s="178"/>
      <c r="E170" s="178"/>
      <c r="F170" s="178"/>
      <c r="G170" s="178"/>
      <c r="H170" s="178"/>
      <c r="I170" s="178"/>
      <c r="J170" s="178"/>
      <c r="K170" s="178"/>
      <c r="L170" s="178"/>
      <c r="M170" s="178"/>
      <c r="N170" s="178"/>
      <c r="O170" s="178"/>
      <c r="P170" s="178"/>
      <c r="Q170" s="178"/>
      <c r="R170" s="178"/>
      <c r="S170" s="178"/>
      <c r="T170" s="178"/>
      <c r="U170" s="178"/>
      <c r="V170" s="178"/>
    </row>
    <row r="171" spans="1:22" s="168" customFormat="1" x14ac:dyDescent="0.25">
      <c r="A171" s="178"/>
      <c r="B171" s="178"/>
      <c r="C171" s="178"/>
      <c r="D171" s="178"/>
      <c r="E171" s="178"/>
      <c r="F171" s="178"/>
      <c r="G171" s="178"/>
      <c r="H171" s="178"/>
      <c r="I171" s="178"/>
      <c r="J171" s="178"/>
      <c r="K171" s="178"/>
      <c r="L171" s="178"/>
      <c r="M171" s="178"/>
      <c r="N171" s="178"/>
      <c r="O171" s="178"/>
      <c r="P171" s="178"/>
      <c r="Q171" s="178"/>
      <c r="R171" s="178"/>
      <c r="S171" s="178"/>
      <c r="T171" s="178"/>
      <c r="U171" s="178"/>
      <c r="V171" s="178"/>
    </row>
    <row r="172" spans="1:22" s="168" customFormat="1" x14ac:dyDescent="0.25">
      <c r="A172" s="178"/>
      <c r="B172" s="178"/>
      <c r="C172" s="178"/>
      <c r="D172" s="178"/>
      <c r="E172" s="178"/>
      <c r="F172" s="178"/>
      <c r="G172" s="178"/>
      <c r="H172" s="178"/>
      <c r="I172" s="178"/>
      <c r="J172" s="178"/>
      <c r="K172" s="178"/>
      <c r="L172" s="178"/>
      <c r="M172" s="178"/>
      <c r="N172" s="178"/>
      <c r="O172" s="178"/>
      <c r="P172" s="178"/>
      <c r="Q172" s="178"/>
      <c r="R172" s="178"/>
      <c r="S172" s="178"/>
      <c r="T172" s="178"/>
      <c r="U172" s="178"/>
      <c r="V172" s="178"/>
    </row>
    <row r="173" spans="1:22" s="168" customFormat="1" x14ac:dyDescent="0.25">
      <c r="A173" s="178"/>
      <c r="B173" s="178"/>
      <c r="C173" s="178"/>
      <c r="D173" s="178"/>
      <c r="E173" s="178"/>
      <c r="F173" s="178"/>
      <c r="G173" s="178"/>
      <c r="H173" s="178"/>
      <c r="I173" s="178"/>
      <c r="J173" s="178"/>
      <c r="K173" s="178"/>
      <c r="L173" s="178"/>
      <c r="M173" s="178"/>
      <c r="N173" s="178"/>
      <c r="O173" s="178"/>
      <c r="P173" s="178"/>
      <c r="Q173" s="178"/>
      <c r="R173" s="178"/>
      <c r="S173" s="178"/>
      <c r="T173" s="178"/>
      <c r="U173" s="178"/>
      <c r="V173" s="178"/>
    </row>
    <row r="174" spans="1:22" s="168" customFormat="1" x14ac:dyDescent="0.25">
      <c r="A174" s="178"/>
      <c r="B174" s="178"/>
      <c r="C174" s="178"/>
      <c r="D174" s="178"/>
      <c r="E174" s="178"/>
      <c r="F174" s="178"/>
      <c r="G174" s="178"/>
      <c r="H174" s="178"/>
      <c r="I174" s="178"/>
      <c r="J174" s="178"/>
      <c r="K174" s="178"/>
      <c r="L174" s="178"/>
      <c r="M174" s="178"/>
      <c r="N174" s="178"/>
      <c r="O174" s="178"/>
      <c r="P174" s="178"/>
      <c r="Q174" s="178"/>
      <c r="R174" s="178"/>
      <c r="S174" s="178"/>
      <c r="T174" s="178"/>
      <c r="U174" s="178"/>
      <c r="V174" s="178"/>
    </row>
    <row r="175" spans="1:22" s="168" customFormat="1" x14ac:dyDescent="0.25">
      <c r="A175" s="178"/>
      <c r="B175" s="178"/>
      <c r="C175" s="178"/>
      <c r="D175" s="178"/>
      <c r="E175" s="178"/>
      <c r="F175" s="178"/>
      <c r="G175" s="178"/>
      <c r="H175" s="178"/>
      <c r="I175" s="178"/>
      <c r="J175" s="178"/>
      <c r="K175" s="178"/>
      <c r="L175" s="178"/>
      <c r="M175" s="178"/>
      <c r="N175" s="178"/>
      <c r="O175" s="178"/>
      <c r="P175" s="178"/>
      <c r="Q175" s="178"/>
      <c r="R175" s="178"/>
      <c r="S175" s="178"/>
      <c r="T175" s="178"/>
      <c r="U175" s="178"/>
      <c r="V175" s="178"/>
    </row>
    <row r="176" spans="1:22" s="168" customFormat="1" x14ac:dyDescent="0.25">
      <c r="A176" s="178"/>
      <c r="B176" s="178"/>
      <c r="C176" s="178"/>
      <c r="D176" s="178"/>
      <c r="E176" s="178"/>
      <c r="F176" s="178"/>
      <c r="G176" s="178"/>
      <c r="H176" s="178"/>
      <c r="I176" s="178"/>
      <c r="J176" s="178"/>
      <c r="K176" s="178"/>
      <c r="L176" s="178"/>
      <c r="M176" s="178"/>
      <c r="N176" s="178"/>
      <c r="O176" s="178"/>
      <c r="P176" s="178"/>
      <c r="Q176" s="178"/>
      <c r="R176" s="178"/>
      <c r="S176" s="178"/>
      <c r="T176" s="178"/>
      <c r="U176" s="178"/>
      <c r="V176" s="178"/>
    </row>
    <row r="177" spans="1:22" s="168" customFormat="1" x14ac:dyDescent="0.25">
      <c r="A177" s="178"/>
      <c r="B177" s="178"/>
      <c r="C177" s="178"/>
      <c r="D177" s="178"/>
      <c r="E177" s="178"/>
      <c r="F177" s="178"/>
      <c r="G177" s="178"/>
      <c r="H177" s="178"/>
      <c r="I177" s="178"/>
      <c r="J177" s="178"/>
      <c r="K177" s="178"/>
      <c r="L177" s="178"/>
      <c r="M177" s="178"/>
      <c r="N177" s="178"/>
      <c r="O177" s="178"/>
      <c r="P177" s="178"/>
      <c r="Q177" s="178"/>
      <c r="R177" s="178"/>
      <c r="S177" s="178"/>
      <c r="T177" s="178"/>
      <c r="U177" s="178"/>
      <c r="V177" s="178"/>
    </row>
    <row r="178" spans="1:22" s="168" customFormat="1" x14ac:dyDescent="0.25">
      <c r="A178" s="178"/>
      <c r="B178" s="178"/>
      <c r="C178" s="178"/>
      <c r="D178" s="178"/>
      <c r="E178" s="178"/>
      <c r="F178" s="178"/>
      <c r="G178" s="178"/>
      <c r="H178" s="178"/>
      <c r="I178" s="178"/>
      <c r="J178" s="178"/>
      <c r="K178" s="178"/>
      <c r="L178" s="178"/>
      <c r="M178" s="178"/>
      <c r="N178" s="178"/>
      <c r="O178" s="178"/>
      <c r="P178" s="178"/>
      <c r="Q178" s="178"/>
      <c r="R178" s="178"/>
      <c r="S178" s="178"/>
      <c r="T178" s="178"/>
      <c r="U178" s="178"/>
      <c r="V178" s="178"/>
    </row>
    <row r="179" spans="1:22" s="168" customFormat="1" x14ac:dyDescent="0.25">
      <c r="A179" s="178"/>
      <c r="B179" s="178"/>
      <c r="C179" s="178"/>
      <c r="D179" s="178"/>
      <c r="E179" s="178"/>
      <c r="F179" s="178"/>
      <c r="G179" s="178"/>
      <c r="H179" s="178"/>
      <c r="I179" s="178"/>
      <c r="J179" s="178"/>
      <c r="K179" s="178"/>
      <c r="L179" s="178"/>
      <c r="M179" s="178"/>
      <c r="N179" s="178"/>
      <c r="O179" s="178"/>
      <c r="P179" s="178"/>
      <c r="Q179" s="178"/>
      <c r="R179" s="178"/>
      <c r="S179" s="178"/>
      <c r="T179" s="178"/>
      <c r="U179" s="178"/>
      <c r="V179" s="178"/>
    </row>
    <row r="180" spans="1:22" s="168" customFormat="1" x14ac:dyDescent="0.25">
      <c r="A180" s="178"/>
      <c r="B180" s="178"/>
      <c r="C180" s="178"/>
      <c r="D180" s="178"/>
      <c r="E180" s="178"/>
      <c r="F180" s="178"/>
      <c r="G180" s="178"/>
      <c r="H180" s="178"/>
      <c r="I180" s="178"/>
      <c r="J180" s="178"/>
      <c r="K180" s="178"/>
      <c r="L180" s="178"/>
      <c r="M180" s="178"/>
      <c r="N180" s="178"/>
      <c r="O180" s="178"/>
      <c r="P180" s="178"/>
      <c r="Q180" s="178"/>
      <c r="R180" s="178"/>
      <c r="S180" s="178"/>
      <c r="T180" s="178"/>
      <c r="U180" s="178"/>
      <c r="V180" s="178"/>
    </row>
    <row r="181" spans="1:22" s="168" customFormat="1" x14ac:dyDescent="0.25">
      <c r="A181" s="178"/>
      <c r="B181" s="178"/>
      <c r="C181" s="178"/>
      <c r="D181" s="178"/>
      <c r="E181" s="178"/>
      <c r="F181" s="178"/>
      <c r="G181" s="178"/>
      <c r="H181" s="178"/>
      <c r="I181" s="178"/>
      <c r="J181" s="178"/>
      <c r="K181" s="178"/>
      <c r="L181" s="178"/>
      <c r="M181" s="178"/>
      <c r="N181" s="178"/>
      <c r="O181" s="178"/>
      <c r="P181" s="178"/>
      <c r="Q181" s="178"/>
      <c r="R181" s="178"/>
      <c r="S181" s="178"/>
      <c r="T181" s="178"/>
      <c r="U181" s="178"/>
      <c r="V181" s="178"/>
    </row>
    <row r="182" spans="1:22" s="168" customFormat="1" x14ac:dyDescent="0.25">
      <c r="A182" s="178"/>
      <c r="B182" s="178"/>
      <c r="C182" s="178"/>
      <c r="D182" s="178"/>
      <c r="E182" s="178"/>
      <c r="F182" s="178"/>
      <c r="G182" s="178"/>
      <c r="H182" s="178"/>
      <c r="I182" s="178"/>
      <c r="J182" s="178"/>
      <c r="K182" s="178"/>
      <c r="L182" s="178"/>
      <c r="M182" s="178"/>
      <c r="N182" s="178"/>
      <c r="O182" s="178"/>
      <c r="P182" s="178"/>
      <c r="Q182" s="178"/>
      <c r="R182" s="178"/>
      <c r="S182" s="178"/>
      <c r="T182" s="178"/>
      <c r="U182" s="178"/>
      <c r="V182" s="178"/>
    </row>
    <row r="183" spans="1:22" s="168" customFormat="1" x14ac:dyDescent="0.25">
      <c r="A183" s="178"/>
      <c r="B183" s="178"/>
      <c r="C183" s="178"/>
      <c r="D183" s="178"/>
      <c r="E183" s="178"/>
      <c r="F183" s="178"/>
      <c r="G183" s="178"/>
      <c r="H183" s="178"/>
      <c r="I183" s="178"/>
      <c r="J183" s="178"/>
      <c r="K183" s="178"/>
      <c r="L183" s="178"/>
      <c r="M183" s="178"/>
      <c r="N183" s="178"/>
      <c r="O183" s="178"/>
      <c r="P183" s="178"/>
      <c r="Q183" s="178"/>
      <c r="R183" s="178"/>
      <c r="S183" s="178"/>
      <c r="T183" s="178"/>
      <c r="U183" s="178"/>
      <c r="V183" s="178"/>
    </row>
    <row r="184" spans="1:22" s="168" customFormat="1" x14ac:dyDescent="0.25">
      <c r="A184" s="178"/>
      <c r="B184" s="178"/>
      <c r="C184" s="178"/>
      <c r="D184" s="178"/>
      <c r="E184" s="178"/>
      <c r="F184" s="178"/>
      <c r="G184" s="178"/>
      <c r="H184" s="178"/>
      <c r="I184" s="178"/>
      <c r="J184" s="178"/>
      <c r="K184" s="178"/>
      <c r="L184" s="178"/>
      <c r="M184" s="178"/>
      <c r="N184" s="178"/>
      <c r="O184" s="178"/>
      <c r="P184" s="178"/>
      <c r="Q184" s="178"/>
      <c r="R184" s="178"/>
      <c r="S184" s="178"/>
      <c r="T184" s="178"/>
      <c r="U184" s="178"/>
      <c r="V184" s="178"/>
    </row>
    <row r="185" spans="1:22" s="168" customFormat="1" x14ac:dyDescent="0.25">
      <c r="A185" s="178"/>
      <c r="B185" s="178"/>
      <c r="C185" s="178"/>
      <c r="D185" s="178"/>
      <c r="E185" s="178"/>
      <c r="F185" s="178"/>
      <c r="G185" s="178"/>
      <c r="H185" s="178"/>
      <c r="I185" s="178"/>
      <c r="J185" s="178"/>
      <c r="K185" s="178"/>
      <c r="L185" s="178"/>
      <c r="M185" s="178"/>
      <c r="N185" s="178"/>
      <c r="O185" s="178"/>
      <c r="P185" s="178"/>
      <c r="Q185" s="178"/>
      <c r="R185" s="178"/>
      <c r="S185" s="178"/>
      <c r="T185" s="178"/>
      <c r="U185" s="178"/>
      <c r="V185" s="178"/>
    </row>
    <row r="186" spans="1:22" s="168" customFormat="1" x14ac:dyDescent="0.25">
      <c r="A186" s="178"/>
      <c r="B186" s="178"/>
      <c r="C186" s="178"/>
      <c r="D186" s="178"/>
      <c r="E186" s="178"/>
      <c r="F186" s="178"/>
      <c r="G186" s="178"/>
      <c r="H186" s="178"/>
      <c r="I186" s="178"/>
      <c r="J186" s="178"/>
      <c r="K186" s="178"/>
      <c r="L186" s="178"/>
      <c r="M186" s="178"/>
      <c r="N186" s="178"/>
      <c r="O186" s="178"/>
      <c r="P186" s="178"/>
      <c r="Q186" s="178"/>
      <c r="R186" s="178"/>
      <c r="S186" s="178"/>
      <c r="T186" s="178"/>
      <c r="U186" s="178"/>
      <c r="V186" s="178"/>
    </row>
    <row r="187" spans="1:22" s="168" customFormat="1" x14ac:dyDescent="0.25">
      <c r="A187" s="178"/>
      <c r="B187" s="178"/>
      <c r="C187" s="178"/>
      <c r="D187" s="178"/>
      <c r="E187" s="178"/>
      <c r="F187" s="178"/>
      <c r="G187" s="178"/>
      <c r="H187" s="178"/>
      <c r="I187" s="178"/>
      <c r="J187" s="178"/>
      <c r="K187" s="178"/>
      <c r="L187" s="178"/>
      <c r="M187" s="178"/>
      <c r="N187" s="178"/>
      <c r="O187" s="178"/>
      <c r="P187" s="178"/>
      <c r="Q187" s="178"/>
      <c r="R187" s="178"/>
      <c r="S187" s="178"/>
      <c r="T187" s="178"/>
      <c r="U187" s="178"/>
      <c r="V187" s="178"/>
    </row>
    <row r="188" spans="1:22" s="168" customFormat="1" x14ac:dyDescent="0.25">
      <c r="A188" s="178"/>
      <c r="B188" s="178"/>
      <c r="C188" s="178"/>
      <c r="D188" s="178"/>
      <c r="E188" s="178"/>
      <c r="F188" s="178"/>
      <c r="G188" s="178"/>
      <c r="H188" s="178"/>
      <c r="I188" s="178"/>
      <c r="J188" s="178"/>
      <c r="K188" s="178"/>
      <c r="L188" s="178"/>
      <c r="M188" s="178"/>
      <c r="N188" s="178"/>
      <c r="O188" s="178"/>
      <c r="P188" s="178"/>
      <c r="Q188" s="178"/>
      <c r="R188" s="178"/>
      <c r="S188" s="178"/>
      <c r="T188" s="178"/>
      <c r="U188" s="178"/>
      <c r="V188" s="178"/>
    </row>
    <row r="189" spans="1:22" s="168" customFormat="1" x14ac:dyDescent="0.25">
      <c r="A189" s="178"/>
      <c r="B189" s="178"/>
      <c r="C189" s="178"/>
      <c r="D189" s="178"/>
      <c r="E189" s="178"/>
      <c r="F189" s="178"/>
      <c r="G189" s="178"/>
      <c r="H189" s="178"/>
      <c r="I189" s="178"/>
      <c r="J189" s="178"/>
      <c r="K189" s="178"/>
      <c r="L189" s="178"/>
      <c r="M189" s="178"/>
      <c r="N189" s="178"/>
      <c r="O189" s="178"/>
      <c r="P189" s="178"/>
      <c r="Q189" s="178"/>
      <c r="R189" s="178"/>
      <c r="S189" s="178"/>
      <c r="T189" s="178"/>
      <c r="U189" s="178"/>
      <c r="V189" s="178"/>
    </row>
    <row r="190" spans="1:22" s="168" customFormat="1" x14ac:dyDescent="0.25">
      <c r="A190" s="178"/>
      <c r="B190" s="178"/>
      <c r="C190" s="178"/>
      <c r="D190" s="178"/>
      <c r="E190" s="178"/>
      <c r="F190" s="178"/>
      <c r="G190" s="178"/>
      <c r="H190" s="178"/>
      <c r="I190" s="178"/>
      <c r="J190" s="178"/>
      <c r="K190" s="178"/>
      <c r="L190" s="178"/>
      <c r="M190" s="178"/>
      <c r="N190" s="178"/>
      <c r="O190" s="178"/>
      <c r="P190" s="178"/>
      <c r="Q190" s="178"/>
      <c r="R190" s="178"/>
      <c r="S190" s="178"/>
      <c r="T190" s="178"/>
      <c r="U190" s="178"/>
      <c r="V190" s="178"/>
    </row>
    <row r="191" spans="1:22" s="168" customFormat="1" x14ac:dyDescent="0.25">
      <c r="A191" s="178"/>
      <c r="B191" s="178"/>
      <c r="C191" s="178"/>
      <c r="D191" s="178"/>
      <c r="E191" s="178"/>
      <c r="F191" s="178"/>
      <c r="G191" s="178"/>
      <c r="H191" s="178"/>
      <c r="I191" s="178"/>
      <c r="J191" s="178"/>
      <c r="K191" s="178"/>
      <c r="L191" s="178"/>
      <c r="M191" s="178"/>
      <c r="N191" s="178"/>
      <c r="O191" s="178"/>
      <c r="P191" s="178"/>
      <c r="Q191" s="178"/>
      <c r="R191" s="178"/>
      <c r="S191" s="178"/>
      <c r="T191" s="178"/>
      <c r="U191" s="178"/>
      <c r="V191" s="178"/>
    </row>
    <row r="192" spans="1:22" s="168" customFormat="1" x14ac:dyDescent="0.25">
      <c r="A192" s="178"/>
      <c r="B192" s="178"/>
      <c r="C192" s="178"/>
      <c r="D192" s="178"/>
      <c r="E192" s="178"/>
      <c r="F192" s="178"/>
      <c r="G192" s="178"/>
      <c r="H192" s="178"/>
      <c r="I192" s="178"/>
      <c r="J192" s="178"/>
      <c r="K192" s="178"/>
      <c r="L192" s="178"/>
      <c r="M192" s="178"/>
      <c r="N192" s="178"/>
      <c r="O192" s="178"/>
      <c r="P192" s="178"/>
      <c r="Q192" s="178"/>
      <c r="R192" s="178"/>
      <c r="S192" s="178"/>
      <c r="T192" s="178"/>
      <c r="U192" s="178"/>
      <c r="V192" s="178"/>
    </row>
    <row r="193" spans="1:22" s="168" customFormat="1" x14ac:dyDescent="0.25">
      <c r="A193" s="178"/>
      <c r="B193" s="178"/>
      <c r="C193" s="178"/>
      <c r="D193" s="178"/>
      <c r="E193" s="178"/>
      <c r="F193" s="178"/>
      <c r="G193" s="178"/>
      <c r="H193" s="178"/>
      <c r="I193" s="178"/>
      <c r="J193" s="178"/>
      <c r="K193" s="178"/>
      <c r="L193" s="178"/>
      <c r="M193" s="178"/>
      <c r="N193" s="178"/>
      <c r="O193" s="178"/>
      <c r="P193" s="178"/>
      <c r="Q193" s="178"/>
      <c r="R193" s="178"/>
      <c r="S193" s="178"/>
      <c r="T193" s="178"/>
      <c r="U193" s="178"/>
      <c r="V193" s="178"/>
    </row>
    <row r="194" spans="1:22" s="168" customFormat="1" x14ac:dyDescent="0.25">
      <c r="A194" s="178"/>
      <c r="B194" s="178"/>
      <c r="C194" s="178"/>
      <c r="D194" s="178"/>
      <c r="E194" s="178"/>
      <c r="F194" s="178"/>
      <c r="G194" s="178"/>
      <c r="H194" s="178"/>
      <c r="I194" s="178"/>
      <c r="J194" s="178"/>
      <c r="K194" s="178"/>
      <c r="L194" s="178"/>
      <c r="M194" s="178"/>
      <c r="N194" s="178"/>
      <c r="O194" s="178"/>
      <c r="P194" s="178"/>
      <c r="Q194" s="178"/>
      <c r="R194" s="178"/>
      <c r="S194" s="178"/>
      <c r="T194" s="178"/>
      <c r="U194" s="178"/>
      <c r="V194" s="178"/>
    </row>
    <row r="195" spans="1:22" s="168" customFormat="1" x14ac:dyDescent="0.25">
      <c r="A195" s="178"/>
      <c r="B195" s="178"/>
      <c r="C195" s="178"/>
      <c r="D195" s="178"/>
      <c r="E195" s="178"/>
      <c r="F195" s="178"/>
      <c r="G195" s="178"/>
      <c r="H195" s="178"/>
      <c r="I195" s="178"/>
      <c r="J195" s="178"/>
      <c r="K195" s="178"/>
      <c r="L195" s="178"/>
      <c r="M195" s="178"/>
      <c r="N195" s="178"/>
      <c r="O195" s="178"/>
      <c r="P195" s="178"/>
      <c r="Q195" s="178"/>
      <c r="R195" s="178"/>
      <c r="S195" s="178"/>
      <c r="T195" s="178"/>
      <c r="U195" s="178"/>
      <c r="V195" s="178"/>
    </row>
    <row r="196" spans="1:22" s="168" customFormat="1" x14ac:dyDescent="0.25">
      <c r="A196" s="178"/>
      <c r="B196" s="178"/>
      <c r="C196" s="178"/>
      <c r="D196" s="178"/>
      <c r="E196" s="178"/>
      <c r="F196" s="178"/>
      <c r="G196" s="178"/>
      <c r="H196" s="178"/>
      <c r="I196" s="178"/>
      <c r="J196" s="178"/>
      <c r="K196" s="178"/>
      <c r="L196" s="178"/>
      <c r="M196" s="178"/>
      <c r="N196" s="178"/>
      <c r="O196" s="178"/>
      <c r="P196" s="178"/>
      <c r="Q196" s="178"/>
      <c r="R196" s="178"/>
      <c r="S196" s="178"/>
      <c r="T196" s="178"/>
      <c r="U196" s="178"/>
      <c r="V196" s="178"/>
    </row>
    <row r="197" spans="1:22" s="168" customFormat="1" x14ac:dyDescent="0.25">
      <c r="A197" s="178"/>
      <c r="B197" s="178"/>
      <c r="C197" s="178"/>
      <c r="D197" s="178"/>
      <c r="E197" s="178"/>
      <c r="F197" s="178"/>
      <c r="G197" s="178"/>
      <c r="H197" s="178"/>
      <c r="I197" s="178"/>
      <c r="J197" s="178"/>
      <c r="K197" s="178"/>
      <c r="L197" s="178"/>
      <c r="M197" s="178"/>
      <c r="N197" s="178"/>
      <c r="O197" s="178"/>
      <c r="P197" s="178"/>
      <c r="Q197" s="178"/>
      <c r="R197" s="178"/>
      <c r="S197" s="178"/>
      <c r="T197" s="178"/>
      <c r="U197" s="178"/>
      <c r="V197" s="178"/>
    </row>
    <row r="198" spans="1:22" s="168" customFormat="1" x14ac:dyDescent="0.25">
      <c r="A198" s="178"/>
      <c r="B198" s="178"/>
      <c r="C198" s="178"/>
      <c r="D198" s="178"/>
      <c r="E198" s="178"/>
      <c r="F198" s="178"/>
      <c r="G198" s="178"/>
      <c r="H198" s="178"/>
      <c r="I198" s="178"/>
      <c r="J198" s="178"/>
      <c r="K198" s="178"/>
      <c r="L198" s="178"/>
      <c r="M198" s="178"/>
      <c r="N198" s="178"/>
      <c r="O198" s="178"/>
      <c r="P198" s="178"/>
      <c r="Q198" s="178"/>
      <c r="R198" s="178"/>
      <c r="S198" s="178"/>
      <c r="T198" s="178"/>
      <c r="U198" s="178"/>
      <c r="V198" s="178"/>
    </row>
    <row r="199" spans="1:22" s="168" customFormat="1" x14ac:dyDescent="0.25">
      <c r="A199" s="178"/>
      <c r="B199" s="178"/>
      <c r="C199" s="178"/>
      <c r="D199" s="178"/>
      <c r="E199" s="178"/>
      <c r="F199" s="178"/>
      <c r="G199" s="178"/>
      <c r="H199" s="178"/>
      <c r="I199" s="178"/>
      <c r="J199" s="178"/>
      <c r="K199" s="178"/>
      <c r="L199" s="178"/>
      <c r="M199" s="178"/>
      <c r="N199" s="178"/>
      <c r="O199" s="178"/>
      <c r="P199" s="178"/>
      <c r="Q199" s="178"/>
      <c r="R199" s="178"/>
      <c r="S199" s="178"/>
      <c r="T199" s="178"/>
      <c r="U199" s="178"/>
      <c r="V199" s="178"/>
    </row>
    <row r="200" spans="1:22" s="168" customFormat="1" x14ac:dyDescent="0.25">
      <c r="A200" s="178"/>
      <c r="B200" s="178"/>
      <c r="C200" s="178"/>
      <c r="D200" s="178"/>
      <c r="E200" s="178"/>
      <c r="F200" s="178"/>
      <c r="G200" s="178"/>
      <c r="H200" s="178"/>
      <c r="I200" s="178"/>
      <c r="J200" s="178"/>
      <c r="K200" s="178"/>
      <c r="L200" s="178"/>
      <c r="M200" s="178"/>
      <c r="N200" s="178"/>
      <c r="O200" s="178"/>
      <c r="P200" s="178"/>
      <c r="Q200" s="178"/>
      <c r="R200" s="178"/>
      <c r="S200" s="178"/>
      <c r="T200" s="178"/>
      <c r="U200" s="178"/>
      <c r="V200" s="178"/>
    </row>
    <row r="201" spans="1:22" s="168" customFormat="1" x14ac:dyDescent="0.25">
      <c r="A201" s="178"/>
      <c r="B201" s="178"/>
      <c r="C201" s="178"/>
      <c r="D201" s="178"/>
      <c r="E201" s="178"/>
      <c r="F201" s="178"/>
      <c r="G201" s="178"/>
      <c r="H201" s="178"/>
      <c r="I201" s="178"/>
      <c r="J201" s="178"/>
      <c r="K201" s="178"/>
      <c r="L201" s="178"/>
      <c r="M201" s="178"/>
      <c r="N201" s="178"/>
      <c r="O201" s="178"/>
      <c r="P201" s="178"/>
      <c r="Q201" s="178"/>
      <c r="R201" s="178"/>
      <c r="S201" s="178"/>
      <c r="T201" s="178"/>
      <c r="U201" s="178"/>
      <c r="V201" s="178"/>
    </row>
    <row r="202" spans="1:22" s="168" customFormat="1" x14ac:dyDescent="0.25">
      <c r="A202" s="178"/>
      <c r="B202" s="178"/>
      <c r="C202" s="178"/>
      <c r="D202" s="178"/>
      <c r="E202" s="178"/>
      <c r="F202" s="178"/>
      <c r="G202" s="178"/>
      <c r="H202" s="178"/>
      <c r="I202" s="178"/>
      <c r="J202" s="178"/>
      <c r="K202" s="178"/>
      <c r="L202" s="178"/>
      <c r="M202" s="178"/>
      <c r="N202" s="178"/>
      <c r="O202" s="178"/>
      <c r="P202" s="178"/>
      <c r="Q202" s="178"/>
      <c r="R202" s="178"/>
      <c r="S202" s="178"/>
      <c r="T202" s="178"/>
      <c r="U202" s="178"/>
      <c r="V202" s="178"/>
    </row>
    <row r="203" spans="1:22" s="168" customFormat="1" x14ac:dyDescent="0.25">
      <c r="A203" s="178"/>
      <c r="B203" s="178"/>
      <c r="C203" s="178"/>
      <c r="D203" s="178"/>
      <c r="E203" s="178"/>
      <c r="F203" s="178"/>
      <c r="G203" s="178"/>
      <c r="H203" s="178"/>
      <c r="I203" s="178"/>
      <c r="J203" s="178"/>
      <c r="K203" s="178"/>
      <c r="L203" s="178"/>
      <c r="M203" s="178"/>
      <c r="N203" s="178"/>
      <c r="O203" s="178"/>
      <c r="P203" s="178"/>
      <c r="Q203" s="178"/>
      <c r="R203" s="178"/>
      <c r="S203" s="178"/>
      <c r="T203" s="178"/>
      <c r="U203" s="178"/>
      <c r="V203" s="178"/>
    </row>
    <row r="204" spans="1:22" s="168" customFormat="1" x14ac:dyDescent="0.25">
      <c r="A204" s="178"/>
      <c r="B204" s="178"/>
      <c r="C204" s="178"/>
      <c r="D204" s="178"/>
      <c r="E204" s="178"/>
      <c r="F204" s="178"/>
      <c r="G204" s="178"/>
      <c r="H204" s="178"/>
      <c r="I204" s="178"/>
      <c r="J204" s="178"/>
      <c r="K204" s="178"/>
      <c r="L204" s="178"/>
      <c r="M204" s="178"/>
      <c r="N204" s="178"/>
      <c r="O204" s="178"/>
      <c r="P204" s="178"/>
      <c r="Q204" s="178"/>
      <c r="R204" s="178"/>
      <c r="S204" s="178"/>
      <c r="T204" s="178"/>
      <c r="U204" s="178"/>
      <c r="V204" s="178"/>
    </row>
    <row r="205" spans="1:22" s="168" customFormat="1" x14ac:dyDescent="0.25">
      <c r="A205" s="178"/>
      <c r="B205" s="178"/>
      <c r="C205" s="178"/>
      <c r="D205" s="178"/>
      <c r="E205" s="178"/>
      <c r="F205" s="178"/>
      <c r="G205" s="178"/>
      <c r="H205" s="178"/>
      <c r="I205" s="178"/>
      <c r="J205" s="178"/>
      <c r="K205" s="178"/>
      <c r="L205" s="178"/>
      <c r="M205" s="178"/>
      <c r="N205" s="178"/>
      <c r="O205" s="178"/>
      <c r="P205" s="178"/>
      <c r="Q205" s="178"/>
      <c r="R205" s="178"/>
      <c r="S205" s="178"/>
      <c r="T205" s="178"/>
      <c r="U205" s="178"/>
      <c r="V205" s="178"/>
    </row>
    <row r="206" spans="1:22" s="168" customFormat="1" x14ac:dyDescent="0.25">
      <c r="A206" s="178"/>
      <c r="B206" s="178"/>
      <c r="C206" s="178"/>
      <c r="D206" s="178"/>
      <c r="E206" s="178"/>
      <c r="F206" s="178"/>
      <c r="G206" s="178"/>
      <c r="H206" s="178"/>
      <c r="I206" s="178"/>
      <c r="J206" s="178"/>
      <c r="K206" s="178"/>
      <c r="L206" s="178"/>
      <c r="M206" s="178"/>
      <c r="N206" s="178"/>
      <c r="O206" s="178"/>
      <c r="P206" s="178"/>
      <c r="Q206" s="178"/>
      <c r="R206" s="178"/>
      <c r="S206" s="178"/>
      <c r="T206" s="178"/>
      <c r="U206" s="178"/>
      <c r="V206" s="178"/>
    </row>
    <row r="207" spans="1:22" s="168" customFormat="1" x14ac:dyDescent="0.25">
      <c r="A207" s="178"/>
      <c r="B207" s="178"/>
      <c r="C207" s="178"/>
      <c r="D207" s="178"/>
      <c r="E207" s="178"/>
      <c r="F207" s="178"/>
      <c r="G207" s="178"/>
      <c r="H207" s="178"/>
      <c r="I207" s="178"/>
      <c r="J207" s="178"/>
      <c r="K207" s="178"/>
      <c r="L207" s="178"/>
      <c r="M207" s="178"/>
      <c r="N207" s="178"/>
      <c r="O207" s="178"/>
      <c r="P207" s="178"/>
      <c r="Q207" s="178"/>
      <c r="R207" s="178"/>
      <c r="S207" s="178"/>
      <c r="T207" s="178"/>
      <c r="U207" s="178"/>
      <c r="V207" s="178"/>
    </row>
    <row r="208" spans="1:22" s="168" customFormat="1" x14ac:dyDescent="0.25">
      <c r="A208" s="178"/>
      <c r="B208" s="178"/>
      <c r="C208" s="178"/>
      <c r="D208" s="178"/>
      <c r="E208" s="178"/>
      <c r="F208" s="178"/>
      <c r="G208" s="178"/>
      <c r="H208" s="178"/>
      <c r="I208" s="178"/>
      <c r="J208" s="178"/>
      <c r="K208" s="178"/>
      <c r="L208" s="178"/>
      <c r="M208" s="178"/>
      <c r="N208" s="178"/>
      <c r="O208" s="178"/>
      <c r="P208" s="178"/>
      <c r="Q208" s="178"/>
      <c r="R208" s="178"/>
      <c r="S208" s="178"/>
      <c r="T208" s="178"/>
      <c r="U208" s="178"/>
      <c r="V208" s="178"/>
    </row>
    <row r="209" spans="1:22" s="168" customFormat="1" x14ac:dyDescent="0.25">
      <c r="A209" s="178"/>
      <c r="B209" s="178"/>
      <c r="C209" s="178"/>
      <c r="D209" s="178"/>
      <c r="E209" s="178"/>
      <c r="F209" s="178"/>
      <c r="G209" s="178"/>
      <c r="H209" s="178"/>
      <c r="I209" s="178"/>
      <c r="J209" s="178"/>
      <c r="K209" s="178"/>
      <c r="L209" s="178"/>
      <c r="M209" s="178"/>
      <c r="N209" s="178"/>
      <c r="O209" s="178"/>
      <c r="P209" s="178"/>
      <c r="Q209" s="178"/>
      <c r="R209" s="178"/>
      <c r="S209" s="178"/>
      <c r="T209" s="178"/>
      <c r="U209" s="178"/>
      <c r="V209" s="178"/>
    </row>
    <row r="210" spans="1:22" s="168" customFormat="1" x14ac:dyDescent="0.25">
      <c r="A210" s="178"/>
      <c r="B210" s="178"/>
      <c r="C210" s="178"/>
      <c r="D210" s="178"/>
      <c r="E210" s="178"/>
      <c r="F210" s="178"/>
      <c r="G210" s="178"/>
      <c r="H210" s="178"/>
      <c r="I210" s="178"/>
      <c r="J210" s="178"/>
      <c r="K210" s="178"/>
      <c r="L210" s="178"/>
      <c r="M210" s="178"/>
      <c r="N210" s="178"/>
      <c r="O210" s="178"/>
      <c r="P210" s="178"/>
      <c r="Q210" s="178"/>
      <c r="R210" s="178"/>
      <c r="S210" s="178"/>
      <c r="T210" s="178"/>
      <c r="U210" s="178"/>
      <c r="V210" s="178"/>
    </row>
    <row r="211" spans="1:22" s="168" customFormat="1" x14ac:dyDescent="0.25">
      <c r="A211" s="178"/>
      <c r="B211" s="178"/>
      <c r="C211" s="178"/>
      <c r="D211" s="178"/>
      <c r="E211" s="178"/>
      <c r="F211" s="178"/>
      <c r="G211" s="178"/>
      <c r="H211" s="178"/>
      <c r="I211" s="178"/>
      <c r="J211" s="178"/>
      <c r="K211" s="178"/>
      <c r="L211" s="178"/>
      <c r="M211" s="178"/>
      <c r="N211" s="178"/>
      <c r="O211" s="178"/>
      <c r="P211" s="178"/>
      <c r="Q211" s="178"/>
      <c r="R211" s="178"/>
      <c r="S211" s="178"/>
      <c r="T211" s="178"/>
      <c r="U211" s="178"/>
      <c r="V211" s="178"/>
    </row>
    <row r="212" spans="1:22" s="168" customFormat="1" x14ac:dyDescent="0.25">
      <c r="A212" s="178"/>
      <c r="B212" s="178"/>
      <c r="C212" s="178"/>
      <c r="D212" s="178"/>
      <c r="E212" s="178"/>
      <c r="F212" s="178"/>
      <c r="G212" s="178"/>
      <c r="H212" s="178"/>
      <c r="I212" s="178"/>
      <c r="J212" s="178"/>
      <c r="K212" s="178"/>
      <c r="L212" s="178"/>
      <c r="M212" s="178"/>
      <c r="N212" s="178"/>
      <c r="O212" s="178"/>
      <c r="P212" s="178"/>
      <c r="Q212" s="178"/>
      <c r="R212" s="178"/>
      <c r="S212" s="178"/>
      <c r="T212" s="178"/>
      <c r="U212" s="178"/>
      <c r="V212" s="178"/>
    </row>
    <row r="213" spans="1:22" s="168" customFormat="1" x14ac:dyDescent="0.25">
      <c r="A213" s="178"/>
      <c r="B213" s="178"/>
      <c r="C213" s="178"/>
      <c r="D213" s="178"/>
      <c r="E213" s="178"/>
      <c r="F213" s="178"/>
      <c r="G213" s="178"/>
      <c r="H213" s="178"/>
      <c r="I213" s="178"/>
      <c r="J213" s="178"/>
      <c r="K213" s="178"/>
      <c r="L213" s="178"/>
      <c r="M213" s="178"/>
      <c r="N213" s="178"/>
      <c r="O213" s="178"/>
      <c r="P213" s="178"/>
      <c r="Q213" s="178"/>
      <c r="R213" s="178"/>
      <c r="S213" s="178"/>
      <c r="T213" s="178"/>
      <c r="U213" s="178"/>
      <c r="V213" s="178"/>
    </row>
    <row r="214" spans="1:22" s="168" customFormat="1" x14ac:dyDescent="0.25">
      <c r="A214" s="178"/>
      <c r="B214" s="178"/>
      <c r="C214" s="178"/>
      <c r="D214" s="178"/>
      <c r="E214" s="178"/>
      <c r="F214" s="178"/>
      <c r="G214" s="178"/>
      <c r="H214" s="178"/>
      <c r="I214" s="178"/>
      <c r="J214" s="178"/>
      <c r="K214" s="178"/>
      <c r="L214" s="178"/>
      <c r="M214" s="178"/>
      <c r="N214" s="178"/>
      <c r="O214" s="178"/>
      <c r="P214" s="178"/>
      <c r="Q214" s="178"/>
      <c r="R214" s="178"/>
      <c r="S214" s="178"/>
      <c r="T214" s="178"/>
      <c r="U214" s="178"/>
      <c r="V214" s="178"/>
    </row>
    <row r="215" spans="1:22" s="168" customFormat="1" x14ac:dyDescent="0.25">
      <c r="A215" s="178"/>
      <c r="B215" s="178"/>
      <c r="C215" s="178"/>
      <c r="D215" s="178"/>
      <c r="E215" s="178"/>
      <c r="F215" s="178"/>
      <c r="G215" s="178"/>
      <c r="H215" s="178"/>
      <c r="I215" s="178"/>
      <c r="J215" s="178"/>
      <c r="K215" s="178"/>
      <c r="L215" s="178"/>
      <c r="M215" s="178"/>
      <c r="N215" s="178"/>
      <c r="O215" s="178"/>
      <c r="P215" s="178"/>
      <c r="Q215" s="178"/>
      <c r="R215" s="178"/>
      <c r="S215" s="178"/>
      <c r="T215" s="178"/>
      <c r="U215" s="178"/>
      <c r="V215" s="178"/>
    </row>
    <row r="216" spans="1:22" s="168" customFormat="1" x14ac:dyDescent="0.25">
      <c r="A216" s="178"/>
      <c r="B216" s="178"/>
      <c r="C216" s="178"/>
      <c r="D216" s="178"/>
      <c r="E216" s="178"/>
      <c r="F216" s="178"/>
      <c r="G216" s="178"/>
      <c r="H216" s="178"/>
      <c r="I216" s="178"/>
      <c r="J216" s="178"/>
      <c r="K216" s="178"/>
      <c r="L216" s="178"/>
      <c r="M216" s="178"/>
      <c r="N216" s="178"/>
      <c r="O216" s="178"/>
      <c r="P216" s="178"/>
      <c r="Q216" s="178"/>
      <c r="R216" s="178"/>
      <c r="S216" s="178"/>
      <c r="T216" s="178"/>
      <c r="U216" s="178"/>
      <c r="V216" s="178"/>
    </row>
    <row r="217" spans="1:22" s="168" customFormat="1" x14ac:dyDescent="0.25">
      <c r="A217" s="178"/>
      <c r="B217" s="178"/>
      <c r="C217" s="178"/>
      <c r="D217" s="178"/>
      <c r="E217" s="178"/>
      <c r="F217" s="178"/>
      <c r="G217" s="178"/>
      <c r="H217" s="178"/>
      <c r="I217" s="178"/>
      <c r="J217" s="178"/>
      <c r="K217" s="178"/>
      <c r="L217" s="178"/>
      <c r="M217" s="178"/>
      <c r="N217" s="178"/>
      <c r="O217" s="178"/>
      <c r="P217" s="178"/>
      <c r="Q217" s="178"/>
      <c r="R217" s="178"/>
      <c r="S217" s="178"/>
      <c r="T217" s="178"/>
      <c r="U217" s="178"/>
      <c r="V217" s="178"/>
    </row>
    <row r="218" spans="1:22" s="168" customFormat="1" x14ac:dyDescent="0.25">
      <c r="A218" s="178"/>
      <c r="B218" s="178"/>
      <c r="C218" s="178"/>
      <c r="D218" s="178"/>
      <c r="E218" s="178"/>
      <c r="F218" s="178"/>
      <c r="G218" s="178"/>
      <c r="H218" s="178"/>
      <c r="I218" s="178"/>
      <c r="J218" s="178"/>
      <c r="K218" s="178"/>
      <c r="L218" s="178"/>
      <c r="M218" s="178"/>
      <c r="N218" s="178"/>
      <c r="O218" s="178"/>
      <c r="P218" s="178"/>
      <c r="Q218" s="178"/>
      <c r="R218" s="178"/>
      <c r="S218" s="178"/>
      <c r="T218" s="178"/>
      <c r="U218" s="178"/>
      <c r="V218" s="178"/>
    </row>
    <row r="219" spans="1:22" s="168" customFormat="1" x14ac:dyDescent="0.25">
      <c r="A219" s="178"/>
      <c r="B219" s="178"/>
      <c r="C219" s="178"/>
      <c r="D219" s="178"/>
      <c r="E219" s="178"/>
      <c r="F219" s="178"/>
      <c r="G219" s="178"/>
      <c r="H219" s="178"/>
      <c r="I219" s="178"/>
      <c r="J219" s="178"/>
      <c r="K219" s="178"/>
      <c r="L219" s="178"/>
      <c r="M219" s="178"/>
      <c r="N219" s="178"/>
      <c r="O219" s="178"/>
      <c r="P219" s="178"/>
      <c r="Q219" s="178"/>
      <c r="R219" s="178"/>
      <c r="S219" s="178"/>
      <c r="T219" s="178"/>
      <c r="U219" s="178"/>
      <c r="V219" s="178"/>
    </row>
    <row r="220" spans="1:22" s="168" customFormat="1" x14ac:dyDescent="0.25">
      <c r="A220" s="178"/>
      <c r="B220" s="178"/>
      <c r="C220" s="178"/>
      <c r="D220" s="178"/>
      <c r="E220" s="178"/>
      <c r="F220" s="178"/>
      <c r="G220" s="178"/>
      <c r="H220" s="178"/>
      <c r="I220" s="178"/>
      <c r="J220" s="178"/>
      <c r="K220" s="178"/>
      <c r="L220" s="178"/>
      <c r="M220" s="178"/>
      <c r="N220" s="178"/>
      <c r="O220" s="178"/>
      <c r="P220" s="178"/>
      <c r="Q220" s="178"/>
      <c r="R220" s="178"/>
      <c r="S220" s="178"/>
      <c r="T220" s="178"/>
      <c r="U220" s="178"/>
      <c r="V220" s="178"/>
    </row>
    <row r="221" spans="1:22" s="168" customFormat="1" x14ac:dyDescent="0.25">
      <c r="A221" s="178"/>
      <c r="B221" s="178"/>
      <c r="C221" s="178"/>
      <c r="D221" s="178"/>
      <c r="E221" s="178"/>
      <c r="F221" s="178"/>
      <c r="G221" s="178"/>
      <c r="H221" s="178"/>
      <c r="I221" s="178"/>
      <c r="J221" s="178"/>
      <c r="K221" s="178"/>
      <c r="L221" s="178"/>
      <c r="M221" s="178"/>
      <c r="N221" s="178"/>
      <c r="O221" s="178"/>
      <c r="P221" s="178"/>
      <c r="Q221" s="178"/>
      <c r="R221" s="178"/>
      <c r="S221" s="178"/>
      <c r="T221" s="178"/>
      <c r="U221" s="178"/>
      <c r="V221" s="178"/>
    </row>
    <row r="222" spans="1:22" s="168" customFormat="1" x14ac:dyDescent="0.25">
      <c r="A222" s="178"/>
      <c r="B222" s="178"/>
      <c r="C222" s="178"/>
      <c r="D222" s="178"/>
      <c r="E222" s="178"/>
      <c r="F222" s="178"/>
      <c r="G222" s="178"/>
      <c r="H222" s="178"/>
      <c r="I222" s="178"/>
      <c r="J222" s="178"/>
      <c r="K222" s="178"/>
      <c r="L222" s="178"/>
      <c r="M222" s="178"/>
      <c r="N222" s="178"/>
      <c r="O222" s="178"/>
      <c r="P222" s="178"/>
      <c r="Q222" s="178"/>
      <c r="R222" s="178"/>
      <c r="S222" s="178"/>
      <c r="T222" s="178"/>
      <c r="U222" s="178"/>
      <c r="V222" s="178"/>
    </row>
    <row r="223" spans="1:22" s="168" customFormat="1" x14ac:dyDescent="0.25">
      <c r="A223" s="178"/>
      <c r="B223" s="178"/>
      <c r="C223" s="178"/>
      <c r="D223" s="178"/>
      <c r="E223" s="178"/>
      <c r="F223" s="178"/>
      <c r="G223" s="178"/>
      <c r="H223" s="178"/>
      <c r="I223" s="178"/>
      <c r="J223" s="178"/>
      <c r="K223" s="178"/>
      <c r="L223" s="178"/>
      <c r="M223" s="178"/>
      <c r="N223" s="178"/>
      <c r="O223" s="178"/>
      <c r="P223" s="178"/>
      <c r="Q223" s="178"/>
      <c r="R223" s="178"/>
      <c r="S223" s="178"/>
      <c r="T223" s="178"/>
      <c r="U223" s="178"/>
      <c r="V223" s="178"/>
    </row>
    <row r="224" spans="1:22" s="168" customFormat="1" x14ac:dyDescent="0.25">
      <c r="A224" s="178"/>
      <c r="B224" s="178"/>
      <c r="C224" s="178"/>
      <c r="D224" s="178"/>
      <c r="E224" s="178"/>
      <c r="F224" s="178"/>
      <c r="G224" s="178"/>
      <c r="H224" s="178"/>
      <c r="I224" s="178"/>
      <c r="J224" s="178"/>
      <c r="K224" s="178"/>
      <c r="L224" s="178"/>
      <c r="M224" s="178"/>
      <c r="N224" s="178"/>
      <c r="O224" s="178"/>
      <c r="P224" s="178"/>
      <c r="Q224" s="178"/>
      <c r="R224" s="178"/>
      <c r="S224" s="178"/>
      <c r="T224" s="178"/>
      <c r="U224" s="178"/>
      <c r="V224" s="178"/>
    </row>
    <row r="225" spans="1:22" s="168" customFormat="1" x14ac:dyDescent="0.25">
      <c r="A225" s="178"/>
      <c r="B225" s="178"/>
      <c r="C225" s="178"/>
      <c r="D225" s="178"/>
      <c r="E225" s="178"/>
      <c r="F225" s="178"/>
      <c r="G225" s="178"/>
      <c r="H225" s="178"/>
      <c r="I225" s="178"/>
      <c r="J225" s="178"/>
      <c r="K225" s="178"/>
      <c r="L225" s="178"/>
      <c r="M225" s="178"/>
      <c r="N225" s="178"/>
      <c r="O225" s="178"/>
      <c r="P225" s="178"/>
      <c r="Q225" s="178"/>
      <c r="R225" s="178"/>
      <c r="S225" s="178"/>
      <c r="T225" s="178"/>
      <c r="U225" s="178"/>
      <c r="V225" s="178"/>
    </row>
    <row r="226" spans="1:22" s="168" customFormat="1" x14ac:dyDescent="0.25">
      <c r="A226" s="178"/>
      <c r="B226" s="178"/>
      <c r="C226" s="178"/>
      <c r="D226" s="178"/>
      <c r="E226" s="178"/>
      <c r="F226" s="178"/>
      <c r="G226" s="178"/>
      <c r="H226" s="178"/>
      <c r="I226" s="178"/>
      <c r="J226" s="178"/>
      <c r="K226" s="178"/>
      <c r="L226" s="178"/>
      <c r="M226" s="178"/>
      <c r="N226" s="178"/>
      <c r="O226" s="178"/>
      <c r="P226" s="178"/>
      <c r="Q226" s="178"/>
      <c r="R226" s="178"/>
      <c r="S226" s="178"/>
      <c r="T226" s="178"/>
      <c r="U226" s="178"/>
      <c r="V226" s="178"/>
    </row>
    <row r="227" spans="1:22" s="168" customFormat="1" x14ac:dyDescent="0.25">
      <c r="A227" s="178"/>
      <c r="B227" s="178"/>
      <c r="C227" s="178"/>
      <c r="D227" s="178"/>
      <c r="E227" s="178"/>
      <c r="F227" s="178"/>
      <c r="G227" s="178"/>
      <c r="H227" s="178"/>
      <c r="I227" s="178"/>
      <c r="J227" s="178"/>
      <c r="K227" s="178"/>
      <c r="L227" s="178"/>
      <c r="M227" s="178"/>
      <c r="N227" s="178"/>
      <c r="O227" s="178"/>
      <c r="P227" s="178"/>
      <c r="Q227" s="178"/>
      <c r="R227" s="178"/>
      <c r="S227" s="178"/>
      <c r="T227" s="178"/>
      <c r="U227" s="178"/>
      <c r="V227" s="178"/>
    </row>
    <row r="228" spans="1:22" s="168" customFormat="1" x14ac:dyDescent="0.25">
      <c r="A228" s="178"/>
      <c r="B228" s="178"/>
      <c r="C228" s="178"/>
      <c r="D228" s="178"/>
      <c r="E228" s="178"/>
      <c r="F228" s="178"/>
      <c r="G228" s="178"/>
      <c r="H228" s="178"/>
      <c r="I228" s="178"/>
      <c r="J228" s="178"/>
      <c r="K228" s="178"/>
      <c r="L228" s="178"/>
      <c r="M228" s="178"/>
      <c r="N228" s="178"/>
      <c r="O228" s="178"/>
      <c r="P228" s="178"/>
      <c r="Q228" s="178"/>
      <c r="R228" s="178"/>
      <c r="S228" s="178"/>
      <c r="T228" s="178"/>
      <c r="U228" s="178"/>
      <c r="V228" s="178"/>
    </row>
    <row r="229" spans="1:22" s="168" customFormat="1" x14ac:dyDescent="0.25">
      <c r="A229" s="178"/>
      <c r="B229" s="178"/>
      <c r="C229" s="178"/>
      <c r="D229" s="178"/>
      <c r="E229" s="178"/>
      <c r="F229" s="178"/>
      <c r="G229" s="178"/>
      <c r="H229" s="178"/>
      <c r="I229" s="178"/>
      <c r="J229" s="178"/>
      <c r="K229" s="178"/>
      <c r="L229" s="178"/>
      <c r="M229" s="178"/>
      <c r="N229" s="178"/>
      <c r="O229" s="178"/>
      <c r="P229" s="178"/>
      <c r="Q229" s="178"/>
      <c r="R229" s="178"/>
      <c r="S229" s="178"/>
      <c r="T229" s="178"/>
      <c r="U229" s="178"/>
      <c r="V229" s="178"/>
    </row>
    <row r="230" spans="1:22" s="168" customFormat="1" x14ac:dyDescent="0.25">
      <c r="A230" s="178"/>
      <c r="B230" s="178"/>
      <c r="C230" s="178"/>
      <c r="D230" s="178"/>
      <c r="E230" s="178"/>
      <c r="F230" s="178"/>
      <c r="G230" s="178"/>
      <c r="H230" s="178"/>
      <c r="I230" s="178"/>
      <c r="J230" s="178"/>
      <c r="K230" s="178"/>
      <c r="L230" s="178"/>
      <c r="M230" s="178"/>
      <c r="N230" s="178"/>
      <c r="O230" s="178"/>
      <c r="P230" s="178"/>
      <c r="Q230" s="178"/>
      <c r="R230" s="178"/>
      <c r="S230" s="178"/>
      <c r="T230" s="178"/>
      <c r="U230" s="178"/>
      <c r="V230" s="178"/>
    </row>
    <row r="231" spans="1:22" s="168" customFormat="1" x14ac:dyDescent="0.25">
      <c r="A231" s="178"/>
      <c r="B231" s="178"/>
      <c r="C231" s="178"/>
      <c r="D231" s="178"/>
      <c r="E231" s="178"/>
      <c r="F231" s="178"/>
      <c r="G231" s="178"/>
      <c r="H231" s="178"/>
      <c r="I231" s="178"/>
      <c r="J231" s="178"/>
      <c r="K231" s="178"/>
      <c r="L231" s="178"/>
      <c r="M231" s="178"/>
      <c r="N231" s="178"/>
      <c r="O231" s="178"/>
      <c r="P231" s="178"/>
      <c r="Q231" s="178"/>
      <c r="R231" s="178"/>
      <c r="S231" s="178"/>
      <c r="T231" s="178"/>
      <c r="U231" s="178"/>
      <c r="V231" s="178"/>
    </row>
    <row r="232" spans="1:22" s="168" customFormat="1" x14ac:dyDescent="0.25">
      <c r="A232" s="178"/>
      <c r="B232" s="178"/>
      <c r="C232" s="178"/>
      <c r="D232" s="178"/>
      <c r="E232" s="178"/>
      <c r="F232" s="178"/>
      <c r="G232" s="178"/>
      <c r="H232" s="178"/>
      <c r="I232" s="178"/>
      <c r="J232" s="178"/>
      <c r="K232" s="178"/>
      <c r="L232" s="178"/>
      <c r="M232" s="178"/>
      <c r="N232" s="178"/>
      <c r="O232" s="178"/>
      <c r="P232" s="178"/>
      <c r="Q232" s="178"/>
      <c r="R232" s="178"/>
      <c r="S232" s="178"/>
      <c r="T232" s="178"/>
      <c r="U232" s="178"/>
      <c r="V232" s="178"/>
    </row>
    <row r="233" spans="1:22" s="168" customFormat="1" x14ac:dyDescent="0.25">
      <c r="A233" s="178"/>
      <c r="B233" s="178"/>
      <c r="C233" s="178"/>
      <c r="D233" s="178"/>
      <c r="E233" s="178"/>
      <c r="F233" s="178"/>
      <c r="G233" s="178"/>
      <c r="H233" s="178"/>
      <c r="I233" s="178"/>
      <c r="J233" s="178"/>
      <c r="K233" s="178"/>
      <c r="L233" s="178"/>
      <c r="M233" s="178"/>
      <c r="N233" s="178"/>
      <c r="O233" s="178"/>
      <c r="P233" s="178"/>
      <c r="Q233" s="178"/>
      <c r="R233" s="178"/>
      <c r="S233" s="178"/>
      <c r="T233" s="178"/>
      <c r="U233" s="178"/>
      <c r="V233" s="178"/>
    </row>
    <row r="234" spans="1:22" s="168" customFormat="1" x14ac:dyDescent="0.25">
      <c r="A234" s="178"/>
      <c r="B234" s="178"/>
      <c r="C234" s="178"/>
      <c r="D234" s="178"/>
      <c r="E234" s="178"/>
      <c r="F234" s="178"/>
      <c r="G234" s="178"/>
      <c r="H234" s="178"/>
      <c r="I234" s="178"/>
      <c r="J234" s="178"/>
      <c r="K234" s="178"/>
      <c r="L234" s="178"/>
      <c r="M234" s="178"/>
      <c r="N234" s="178"/>
      <c r="O234" s="178"/>
      <c r="P234" s="178"/>
      <c r="Q234" s="178"/>
      <c r="R234" s="178"/>
      <c r="S234" s="178"/>
      <c r="T234" s="178"/>
      <c r="U234" s="178"/>
      <c r="V234" s="178"/>
    </row>
    <row r="235" spans="1:22" s="168" customFormat="1" x14ac:dyDescent="0.25">
      <c r="A235" s="178"/>
      <c r="B235" s="178"/>
      <c r="C235" s="178"/>
      <c r="D235" s="178"/>
      <c r="E235" s="178"/>
      <c r="F235" s="178"/>
      <c r="G235" s="178"/>
      <c r="H235" s="178"/>
      <c r="I235" s="178"/>
      <c r="J235" s="178"/>
      <c r="K235" s="178"/>
      <c r="L235" s="178"/>
      <c r="M235" s="178"/>
      <c r="N235" s="178"/>
      <c r="O235" s="178"/>
      <c r="P235" s="178"/>
      <c r="Q235" s="178"/>
      <c r="R235" s="178"/>
      <c r="S235" s="178"/>
      <c r="T235" s="178"/>
      <c r="U235" s="178"/>
      <c r="V235" s="178"/>
    </row>
    <row r="236" spans="1:22" s="168" customFormat="1" x14ac:dyDescent="0.25">
      <c r="A236" s="178"/>
      <c r="B236" s="178"/>
      <c r="C236" s="178"/>
      <c r="D236" s="178"/>
      <c r="E236" s="178"/>
      <c r="F236" s="178"/>
      <c r="G236" s="178"/>
      <c r="H236" s="178"/>
      <c r="I236" s="178"/>
      <c r="J236" s="178"/>
      <c r="K236" s="178"/>
      <c r="L236" s="178"/>
      <c r="M236" s="178"/>
      <c r="N236" s="178"/>
      <c r="O236" s="178"/>
      <c r="P236" s="178"/>
      <c r="Q236" s="178"/>
      <c r="R236" s="178"/>
      <c r="S236" s="178"/>
      <c r="T236" s="178"/>
      <c r="U236" s="178"/>
      <c r="V236" s="178"/>
    </row>
    <row r="237" spans="1:22" s="168" customFormat="1" x14ac:dyDescent="0.25">
      <c r="A237" s="178"/>
      <c r="B237" s="178"/>
      <c r="C237" s="178"/>
      <c r="D237" s="178"/>
      <c r="E237" s="178"/>
      <c r="F237" s="178"/>
      <c r="G237" s="178"/>
      <c r="H237" s="178"/>
      <c r="I237" s="178"/>
      <c r="J237" s="178"/>
      <c r="K237" s="178"/>
      <c r="L237" s="178"/>
      <c r="M237" s="178"/>
      <c r="N237" s="178"/>
      <c r="O237" s="178"/>
      <c r="P237" s="178"/>
      <c r="Q237" s="178"/>
      <c r="R237" s="178"/>
      <c r="S237" s="178"/>
      <c r="T237" s="178"/>
      <c r="U237" s="178"/>
      <c r="V237" s="178"/>
    </row>
    <row r="238" spans="1:22" s="168" customFormat="1" x14ac:dyDescent="0.25">
      <c r="A238" s="178"/>
      <c r="B238" s="178"/>
      <c r="C238" s="178"/>
      <c r="D238" s="178"/>
      <c r="E238" s="178"/>
      <c r="F238" s="178"/>
      <c r="G238" s="178"/>
      <c r="H238" s="178"/>
      <c r="I238" s="178"/>
      <c r="J238" s="178"/>
      <c r="K238" s="178"/>
      <c r="L238" s="178"/>
      <c r="M238" s="178"/>
      <c r="N238" s="178"/>
      <c r="O238" s="178"/>
      <c r="P238" s="178"/>
      <c r="Q238" s="178"/>
      <c r="R238" s="178"/>
      <c r="S238" s="178"/>
      <c r="T238" s="178"/>
      <c r="U238" s="178"/>
      <c r="V238" s="178"/>
    </row>
    <row r="239" spans="1:22" s="168" customFormat="1" x14ac:dyDescent="0.25">
      <c r="A239" s="178"/>
      <c r="B239" s="178"/>
      <c r="C239" s="178"/>
      <c r="D239" s="178"/>
      <c r="E239" s="178"/>
      <c r="F239" s="178"/>
      <c r="G239" s="178"/>
      <c r="H239" s="178"/>
      <c r="I239" s="178"/>
      <c r="J239" s="178"/>
      <c r="K239" s="178"/>
      <c r="L239" s="178"/>
      <c r="M239" s="178"/>
      <c r="N239" s="178"/>
      <c r="O239" s="178"/>
      <c r="P239" s="178"/>
      <c r="Q239" s="178"/>
      <c r="R239" s="178"/>
      <c r="S239" s="178"/>
      <c r="T239" s="178"/>
      <c r="U239" s="178"/>
      <c r="V239" s="178"/>
    </row>
    <row r="240" spans="1:22" s="168" customFormat="1" x14ac:dyDescent="0.25">
      <c r="A240" s="178"/>
      <c r="B240" s="178"/>
      <c r="C240" s="178"/>
      <c r="D240" s="178"/>
      <c r="E240" s="178"/>
      <c r="F240" s="178"/>
      <c r="G240" s="178"/>
      <c r="H240" s="178"/>
      <c r="I240" s="178"/>
      <c r="J240" s="178"/>
      <c r="K240" s="178"/>
      <c r="L240" s="178"/>
      <c r="M240" s="178"/>
      <c r="N240" s="178"/>
      <c r="O240" s="178"/>
      <c r="P240" s="178"/>
      <c r="Q240" s="178"/>
      <c r="R240" s="178"/>
      <c r="S240" s="178"/>
      <c r="T240" s="178"/>
      <c r="U240" s="178"/>
      <c r="V240" s="178"/>
    </row>
    <row r="241" spans="1:22" s="168" customFormat="1" x14ac:dyDescent="0.25">
      <c r="A241" s="178"/>
      <c r="B241" s="178"/>
      <c r="C241" s="178"/>
      <c r="D241" s="178"/>
      <c r="E241" s="178"/>
      <c r="F241" s="178"/>
      <c r="G241" s="178"/>
      <c r="H241" s="178"/>
      <c r="I241" s="178"/>
      <c r="J241" s="178"/>
      <c r="K241" s="178"/>
      <c r="L241" s="178"/>
      <c r="M241" s="178"/>
      <c r="N241" s="178"/>
      <c r="O241" s="178"/>
      <c r="P241" s="178"/>
      <c r="Q241" s="178"/>
      <c r="R241" s="178"/>
      <c r="S241" s="178"/>
      <c r="T241" s="178"/>
      <c r="U241" s="178"/>
      <c r="V241" s="178"/>
    </row>
    <row r="242" spans="1:22" s="168" customFormat="1" x14ac:dyDescent="0.25">
      <c r="A242" s="178"/>
      <c r="B242" s="178"/>
      <c r="C242" s="178"/>
      <c r="D242" s="178"/>
      <c r="E242" s="178"/>
      <c r="F242" s="178"/>
      <c r="G242" s="178"/>
      <c r="H242" s="178"/>
      <c r="I242" s="178"/>
      <c r="J242" s="178"/>
      <c r="K242" s="178"/>
      <c r="L242" s="178"/>
      <c r="M242" s="178"/>
      <c r="N242" s="178"/>
      <c r="O242" s="178"/>
      <c r="P242" s="178"/>
      <c r="Q242" s="178"/>
      <c r="R242" s="178"/>
      <c r="S242" s="178"/>
      <c r="T242" s="178"/>
      <c r="U242" s="178"/>
      <c r="V242" s="178"/>
    </row>
    <row r="243" spans="1:22" s="168" customFormat="1" x14ac:dyDescent="0.25">
      <c r="A243" s="178"/>
      <c r="B243" s="178"/>
      <c r="C243" s="178"/>
      <c r="D243" s="178"/>
      <c r="E243" s="178"/>
      <c r="F243" s="178"/>
      <c r="G243" s="178"/>
      <c r="H243" s="178"/>
      <c r="I243" s="178"/>
      <c r="J243" s="178"/>
      <c r="K243" s="178"/>
      <c r="L243" s="178"/>
      <c r="M243" s="178"/>
      <c r="N243" s="178"/>
      <c r="O243" s="178"/>
      <c r="P243" s="178"/>
      <c r="Q243" s="178"/>
      <c r="R243" s="178"/>
      <c r="S243" s="178"/>
      <c r="T243" s="178"/>
      <c r="U243" s="178"/>
      <c r="V243" s="178"/>
    </row>
    <row r="244" spans="1:22" s="168" customFormat="1" x14ac:dyDescent="0.25">
      <c r="A244" s="178"/>
      <c r="B244" s="178"/>
      <c r="C244" s="178"/>
      <c r="D244" s="178"/>
      <c r="E244" s="178"/>
      <c r="F244" s="178"/>
      <c r="G244" s="178"/>
      <c r="H244" s="178"/>
      <c r="I244" s="178"/>
      <c r="J244" s="178"/>
      <c r="K244" s="178"/>
      <c r="L244" s="178"/>
      <c r="M244" s="178"/>
      <c r="N244" s="178"/>
      <c r="O244" s="178"/>
      <c r="P244" s="178"/>
      <c r="Q244" s="178"/>
      <c r="R244" s="178"/>
      <c r="S244" s="178"/>
      <c r="T244" s="178"/>
      <c r="U244" s="178"/>
      <c r="V244" s="178"/>
    </row>
    <row r="245" spans="1:22" s="168" customFormat="1" x14ac:dyDescent="0.25">
      <c r="A245" s="178"/>
      <c r="B245" s="178"/>
      <c r="C245" s="178"/>
      <c r="D245" s="178"/>
      <c r="E245" s="178"/>
      <c r="F245" s="178"/>
      <c r="G245" s="178"/>
      <c r="H245" s="178"/>
      <c r="I245" s="178"/>
      <c r="J245" s="178"/>
      <c r="K245" s="178"/>
      <c r="L245" s="178"/>
      <c r="M245" s="178"/>
      <c r="N245" s="178"/>
      <c r="O245" s="178"/>
      <c r="P245" s="178"/>
      <c r="Q245" s="178"/>
      <c r="R245" s="178"/>
      <c r="S245" s="178"/>
      <c r="T245" s="178"/>
      <c r="U245" s="178"/>
      <c r="V245" s="178"/>
    </row>
    <row r="246" spans="1:22" s="168" customFormat="1" x14ac:dyDescent="0.25">
      <c r="A246" s="178"/>
      <c r="B246" s="178"/>
      <c r="C246" s="178"/>
      <c r="D246" s="178"/>
      <c r="E246" s="178"/>
      <c r="F246" s="178"/>
      <c r="G246" s="178"/>
      <c r="H246" s="178"/>
      <c r="I246" s="178"/>
      <c r="J246" s="178"/>
      <c r="K246" s="178"/>
      <c r="L246" s="178"/>
      <c r="M246" s="178"/>
      <c r="N246" s="178"/>
      <c r="O246" s="178"/>
      <c r="P246" s="178"/>
      <c r="Q246" s="178"/>
      <c r="R246" s="178"/>
      <c r="S246" s="178"/>
      <c r="T246" s="178"/>
      <c r="U246" s="178"/>
      <c r="V246" s="178"/>
    </row>
    <row r="247" spans="1:22" s="168" customFormat="1" x14ac:dyDescent="0.25">
      <c r="A247" s="178"/>
      <c r="B247" s="178"/>
      <c r="C247" s="178"/>
      <c r="D247" s="178"/>
      <c r="E247" s="178"/>
      <c r="F247" s="178"/>
      <c r="G247" s="178"/>
      <c r="H247" s="178"/>
      <c r="I247" s="178"/>
      <c r="J247" s="178"/>
      <c r="K247" s="178"/>
      <c r="L247" s="178"/>
      <c r="M247" s="178"/>
      <c r="N247" s="178"/>
      <c r="O247" s="178"/>
      <c r="P247" s="178"/>
      <c r="Q247" s="178"/>
      <c r="R247" s="178"/>
      <c r="S247" s="178"/>
      <c r="T247" s="178"/>
      <c r="U247" s="178"/>
      <c r="V247" s="178"/>
    </row>
    <row r="248" spans="1:22" s="168" customFormat="1" x14ac:dyDescent="0.25">
      <c r="A248" s="178"/>
      <c r="B248" s="178"/>
      <c r="C248" s="178"/>
      <c r="D248" s="178"/>
      <c r="E248" s="178"/>
      <c r="F248" s="178"/>
      <c r="G248" s="178"/>
      <c r="H248" s="178"/>
      <c r="I248" s="178"/>
      <c r="J248" s="178"/>
      <c r="K248" s="178"/>
      <c r="L248" s="178"/>
      <c r="M248" s="178"/>
      <c r="N248" s="178"/>
      <c r="O248" s="178"/>
      <c r="P248" s="178"/>
      <c r="Q248" s="178"/>
      <c r="R248" s="178"/>
      <c r="S248" s="178"/>
      <c r="T248" s="178"/>
      <c r="U248" s="178"/>
      <c r="V248" s="178"/>
    </row>
    <row r="249" spans="1:22" s="168" customFormat="1" x14ac:dyDescent="0.25">
      <c r="A249" s="178"/>
      <c r="B249" s="178"/>
      <c r="C249" s="178"/>
      <c r="D249" s="178"/>
      <c r="E249" s="178"/>
      <c r="F249" s="178"/>
      <c r="G249" s="178"/>
      <c r="H249" s="178"/>
      <c r="I249" s="178"/>
      <c r="J249" s="178"/>
      <c r="K249" s="178"/>
      <c r="L249" s="178"/>
      <c r="M249" s="178"/>
      <c r="N249" s="178"/>
      <c r="O249" s="178"/>
      <c r="P249" s="178"/>
      <c r="Q249" s="178"/>
      <c r="R249" s="178"/>
      <c r="S249" s="178"/>
      <c r="T249" s="178"/>
      <c r="U249" s="178"/>
      <c r="V249" s="178"/>
    </row>
    <row r="250" spans="1:22" s="168" customFormat="1" x14ac:dyDescent="0.25">
      <c r="A250" s="178"/>
      <c r="B250" s="178"/>
      <c r="C250" s="178"/>
      <c r="D250" s="178"/>
      <c r="E250" s="178"/>
      <c r="F250" s="178"/>
      <c r="G250" s="178"/>
      <c r="H250" s="178"/>
      <c r="I250" s="178"/>
      <c r="J250" s="178"/>
      <c r="K250" s="178"/>
      <c r="L250" s="178"/>
      <c r="M250" s="178"/>
      <c r="N250" s="178"/>
      <c r="O250" s="178"/>
      <c r="P250" s="178"/>
      <c r="Q250" s="178"/>
      <c r="R250" s="178"/>
      <c r="S250" s="178"/>
      <c r="T250" s="178"/>
      <c r="U250" s="178"/>
      <c r="V250" s="178"/>
    </row>
    <row r="251" spans="1:22" s="168" customFormat="1" x14ac:dyDescent="0.25">
      <c r="A251" s="178"/>
      <c r="B251" s="178"/>
      <c r="C251" s="178"/>
      <c r="D251" s="178"/>
      <c r="E251" s="178"/>
      <c r="F251" s="178"/>
      <c r="G251" s="178"/>
      <c r="H251" s="178"/>
      <c r="I251" s="178"/>
      <c r="J251" s="178"/>
      <c r="K251" s="178"/>
      <c r="L251" s="178"/>
      <c r="M251" s="178"/>
      <c r="N251" s="178"/>
      <c r="O251" s="178"/>
      <c r="P251" s="178"/>
      <c r="Q251" s="178"/>
      <c r="R251" s="178"/>
      <c r="S251" s="178"/>
      <c r="T251" s="178"/>
      <c r="U251" s="178"/>
      <c r="V251" s="178"/>
    </row>
    <row r="252" spans="1:22" s="168" customFormat="1" x14ac:dyDescent="0.25">
      <c r="A252" s="178"/>
      <c r="B252" s="178"/>
      <c r="C252" s="178"/>
      <c r="D252" s="178"/>
      <c r="E252" s="178"/>
      <c r="F252" s="178"/>
      <c r="G252" s="178"/>
      <c r="H252" s="178"/>
      <c r="I252" s="178"/>
      <c r="J252" s="178"/>
      <c r="K252" s="178"/>
      <c r="L252" s="178"/>
      <c r="M252" s="178"/>
      <c r="N252" s="178"/>
      <c r="O252" s="178"/>
      <c r="P252" s="178"/>
      <c r="Q252" s="178"/>
      <c r="R252" s="178"/>
      <c r="S252" s="178"/>
      <c r="T252" s="178"/>
      <c r="U252" s="178"/>
      <c r="V252" s="178"/>
    </row>
    <row r="253" spans="1:22" s="168" customFormat="1" x14ac:dyDescent="0.25">
      <c r="A253" s="178"/>
      <c r="B253" s="178"/>
      <c r="C253" s="178"/>
      <c r="D253" s="178"/>
      <c r="E253" s="178"/>
      <c r="F253" s="178"/>
      <c r="G253" s="178"/>
      <c r="H253" s="178"/>
      <c r="I253" s="178"/>
      <c r="J253" s="178"/>
      <c r="K253" s="178"/>
      <c r="L253" s="178"/>
      <c r="M253" s="178"/>
      <c r="N253" s="178"/>
      <c r="O253" s="178"/>
      <c r="P253" s="178"/>
      <c r="Q253" s="178"/>
      <c r="R253" s="178"/>
      <c r="S253" s="178"/>
      <c r="T253" s="178"/>
      <c r="U253" s="178"/>
      <c r="V253" s="178"/>
    </row>
    <row r="254" spans="1:22" s="168" customFormat="1" x14ac:dyDescent="0.25">
      <c r="A254" s="178"/>
      <c r="B254" s="178"/>
      <c r="C254" s="178"/>
      <c r="D254" s="178"/>
      <c r="E254" s="178"/>
      <c r="F254" s="178"/>
      <c r="G254" s="178"/>
      <c r="H254" s="178"/>
      <c r="I254" s="178"/>
      <c r="J254" s="178"/>
      <c r="K254" s="178"/>
      <c r="L254" s="178"/>
      <c r="M254" s="178"/>
      <c r="N254" s="178"/>
      <c r="O254" s="178"/>
      <c r="P254" s="178"/>
      <c r="Q254" s="178"/>
      <c r="R254" s="178"/>
      <c r="S254" s="178"/>
      <c r="T254" s="178"/>
      <c r="U254" s="178"/>
      <c r="V254" s="178"/>
    </row>
    <row r="255" spans="1:22" s="168" customFormat="1" x14ac:dyDescent="0.25">
      <c r="A255" s="178"/>
      <c r="B255" s="178"/>
      <c r="C255" s="178"/>
      <c r="D255" s="178"/>
      <c r="E255" s="178"/>
      <c r="F255" s="178"/>
      <c r="G255" s="178"/>
      <c r="H255" s="178"/>
      <c r="I255" s="178"/>
      <c r="J255" s="178"/>
      <c r="K255" s="178"/>
      <c r="L255" s="178"/>
      <c r="M255" s="178"/>
      <c r="N255" s="178"/>
      <c r="O255" s="178"/>
      <c r="P255" s="178"/>
      <c r="Q255" s="178"/>
      <c r="R255" s="178"/>
      <c r="S255" s="178"/>
      <c r="T255" s="178"/>
      <c r="U255" s="178"/>
      <c r="V255" s="178"/>
    </row>
    <row r="256" spans="1:22" s="168" customFormat="1" x14ac:dyDescent="0.25">
      <c r="A256" s="178"/>
      <c r="B256" s="178"/>
      <c r="C256" s="178"/>
      <c r="D256" s="178"/>
      <c r="E256" s="178"/>
      <c r="F256" s="178"/>
      <c r="G256" s="178"/>
      <c r="H256" s="178"/>
      <c r="I256" s="178"/>
      <c r="J256" s="178"/>
      <c r="K256" s="178"/>
      <c r="L256" s="178"/>
      <c r="M256" s="178"/>
      <c r="N256" s="178"/>
      <c r="O256" s="178"/>
      <c r="P256" s="178"/>
      <c r="Q256" s="178"/>
      <c r="R256" s="178"/>
      <c r="S256" s="178"/>
      <c r="T256" s="178"/>
      <c r="U256" s="178"/>
      <c r="V256" s="178"/>
    </row>
    <row r="257" spans="1:22" s="168" customFormat="1" x14ac:dyDescent="0.25">
      <c r="A257" s="178"/>
      <c r="B257" s="178"/>
      <c r="C257" s="178"/>
      <c r="D257" s="178"/>
      <c r="E257" s="178"/>
      <c r="F257" s="178"/>
      <c r="G257" s="178"/>
      <c r="H257" s="178"/>
      <c r="I257" s="178"/>
      <c r="J257" s="178"/>
      <c r="K257" s="178"/>
      <c r="L257" s="178"/>
      <c r="M257" s="178"/>
      <c r="N257" s="178"/>
      <c r="O257" s="178"/>
      <c r="P257" s="178"/>
      <c r="Q257" s="178"/>
      <c r="R257" s="178"/>
      <c r="S257" s="178"/>
      <c r="T257" s="178"/>
      <c r="U257" s="178"/>
      <c r="V257" s="178"/>
    </row>
    <row r="258" spans="1:22" s="168" customFormat="1" x14ac:dyDescent="0.25">
      <c r="A258" s="178"/>
      <c r="B258" s="178"/>
      <c r="C258" s="178"/>
      <c r="D258" s="178"/>
      <c r="E258" s="178"/>
      <c r="F258" s="178"/>
      <c r="G258" s="178"/>
      <c r="H258" s="178"/>
      <c r="I258" s="178"/>
      <c r="J258" s="178"/>
      <c r="K258" s="178"/>
      <c r="L258" s="178"/>
      <c r="M258" s="178"/>
      <c r="N258" s="178"/>
      <c r="O258" s="178"/>
      <c r="P258" s="178"/>
      <c r="Q258" s="178"/>
      <c r="R258" s="178"/>
      <c r="S258" s="178"/>
      <c r="T258" s="178"/>
      <c r="U258" s="178"/>
      <c r="V258" s="178"/>
    </row>
    <row r="259" spans="1:22" s="168" customFormat="1" x14ac:dyDescent="0.25">
      <c r="A259" s="178"/>
      <c r="B259" s="178"/>
      <c r="C259" s="178"/>
      <c r="D259" s="178"/>
      <c r="E259" s="178"/>
      <c r="F259" s="178"/>
      <c r="G259" s="178"/>
      <c r="H259" s="178"/>
      <c r="I259" s="178"/>
      <c r="J259" s="178"/>
      <c r="K259" s="178"/>
      <c r="L259" s="178"/>
      <c r="M259" s="178"/>
      <c r="N259" s="178"/>
      <c r="O259" s="178"/>
      <c r="P259" s="178"/>
      <c r="Q259" s="178"/>
      <c r="R259" s="178"/>
      <c r="S259" s="178"/>
      <c r="T259" s="178"/>
      <c r="U259" s="178"/>
      <c r="V259" s="178"/>
    </row>
    <row r="260" spans="1:22" s="168" customFormat="1" x14ac:dyDescent="0.25">
      <c r="A260" s="178"/>
      <c r="B260" s="178"/>
      <c r="C260" s="178"/>
      <c r="D260" s="178"/>
      <c r="E260" s="178"/>
      <c r="F260" s="178"/>
      <c r="G260" s="178"/>
      <c r="H260" s="178"/>
      <c r="I260" s="178"/>
      <c r="J260" s="178"/>
      <c r="K260" s="178"/>
      <c r="L260" s="178"/>
      <c r="M260" s="178"/>
      <c r="N260" s="178"/>
      <c r="O260" s="178"/>
      <c r="P260" s="178"/>
      <c r="Q260" s="178"/>
      <c r="R260" s="178"/>
      <c r="S260" s="178"/>
      <c r="T260" s="178"/>
      <c r="U260" s="178"/>
      <c r="V260" s="178"/>
    </row>
    <row r="261" spans="1:22" s="168" customFormat="1" x14ac:dyDescent="0.25">
      <c r="A261" s="178"/>
      <c r="B261" s="178"/>
      <c r="C261" s="178"/>
      <c r="D261" s="178"/>
      <c r="E261" s="178"/>
      <c r="F261" s="178"/>
      <c r="G261" s="178"/>
      <c r="H261" s="178"/>
      <c r="I261" s="178"/>
      <c r="J261" s="178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  <c r="V261" s="178"/>
    </row>
    <row r="262" spans="1:22" s="168" customFormat="1" x14ac:dyDescent="0.25">
      <c r="A262" s="178"/>
      <c r="B262" s="178"/>
      <c r="C262" s="178"/>
      <c r="D262" s="178"/>
      <c r="E262" s="178"/>
      <c r="F262" s="178"/>
      <c r="G262" s="178"/>
      <c r="H262" s="178"/>
      <c r="I262" s="178"/>
      <c r="J262" s="178"/>
      <c r="K262" s="178"/>
      <c r="L262" s="178"/>
      <c r="M262" s="178"/>
      <c r="N262" s="178"/>
      <c r="O262" s="178"/>
      <c r="P262" s="178"/>
      <c r="Q262" s="178"/>
      <c r="R262" s="178"/>
      <c r="S262" s="178"/>
      <c r="T262" s="178"/>
      <c r="U262" s="178"/>
      <c r="V262" s="178"/>
    </row>
    <row r="263" spans="1:22" s="168" customFormat="1" x14ac:dyDescent="0.25">
      <c r="A263" s="178"/>
      <c r="B263" s="178"/>
      <c r="C263" s="178"/>
      <c r="D263" s="178"/>
      <c r="E263" s="178"/>
      <c r="F263" s="178"/>
      <c r="G263" s="178"/>
      <c r="H263" s="178"/>
      <c r="I263" s="178"/>
      <c r="J263" s="178"/>
      <c r="K263" s="178"/>
      <c r="L263" s="178"/>
      <c r="M263" s="178"/>
      <c r="N263" s="178"/>
      <c r="O263" s="178"/>
      <c r="P263" s="178"/>
      <c r="Q263" s="178"/>
      <c r="R263" s="178"/>
      <c r="S263" s="178"/>
      <c r="T263" s="178"/>
      <c r="U263" s="178"/>
      <c r="V263" s="178"/>
    </row>
    <row r="264" spans="1:22" s="168" customFormat="1" x14ac:dyDescent="0.25">
      <c r="A264" s="178"/>
      <c r="B264" s="178"/>
      <c r="C264" s="178"/>
      <c r="D264" s="178"/>
      <c r="E264" s="178"/>
      <c r="F264" s="178"/>
      <c r="G264" s="178"/>
      <c r="H264" s="178"/>
      <c r="I264" s="178"/>
      <c r="J264" s="178"/>
      <c r="K264" s="178"/>
      <c r="L264" s="178"/>
      <c r="M264" s="178"/>
      <c r="N264" s="178"/>
      <c r="O264" s="178"/>
      <c r="P264" s="178"/>
      <c r="Q264" s="178"/>
      <c r="R264" s="178"/>
      <c r="S264" s="178"/>
      <c r="T264" s="178"/>
      <c r="U264" s="178"/>
      <c r="V264" s="178"/>
    </row>
    <row r="265" spans="1:22" s="168" customFormat="1" x14ac:dyDescent="0.25">
      <c r="A265" s="178"/>
      <c r="B265" s="178"/>
      <c r="C265" s="178"/>
      <c r="D265" s="178"/>
      <c r="E265" s="178"/>
      <c r="F265" s="178"/>
      <c r="G265" s="178"/>
      <c r="H265" s="178"/>
      <c r="I265" s="178"/>
      <c r="J265" s="178"/>
      <c r="K265" s="178"/>
      <c r="L265" s="178"/>
      <c r="M265" s="178"/>
      <c r="N265" s="178"/>
      <c r="O265" s="178"/>
      <c r="P265" s="178"/>
      <c r="Q265" s="178"/>
      <c r="R265" s="178"/>
      <c r="S265" s="178"/>
      <c r="T265" s="178"/>
      <c r="U265" s="178"/>
      <c r="V265" s="178"/>
    </row>
    <row r="266" spans="1:22" s="168" customFormat="1" x14ac:dyDescent="0.25">
      <c r="A266" s="178"/>
      <c r="B266" s="178"/>
      <c r="C266" s="178"/>
      <c r="D266" s="178"/>
      <c r="E266" s="178"/>
      <c r="F266" s="178"/>
      <c r="G266" s="178"/>
      <c r="H266" s="178"/>
      <c r="I266" s="178"/>
      <c r="J266" s="178"/>
      <c r="K266" s="178"/>
      <c r="L266" s="178"/>
      <c r="M266" s="178"/>
      <c r="N266" s="178"/>
      <c r="O266" s="178"/>
      <c r="P266" s="178"/>
      <c r="Q266" s="178"/>
      <c r="R266" s="178"/>
      <c r="S266" s="178"/>
      <c r="T266" s="178"/>
      <c r="U266" s="178"/>
      <c r="V266" s="178"/>
    </row>
    <row r="267" spans="1:22" s="168" customFormat="1" x14ac:dyDescent="0.25">
      <c r="A267" s="178"/>
      <c r="B267" s="178"/>
      <c r="C267" s="178"/>
      <c r="D267" s="178"/>
      <c r="E267" s="178"/>
      <c r="F267" s="178"/>
      <c r="G267" s="178"/>
      <c r="H267" s="178"/>
      <c r="I267" s="178"/>
      <c r="J267" s="178"/>
      <c r="K267" s="178"/>
      <c r="L267" s="178"/>
      <c r="M267" s="178"/>
      <c r="N267" s="178"/>
      <c r="O267" s="178"/>
      <c r="P267" s="178"/>
      <c r="Q267" s="178"/>
      <c r="R267" s="178"/>
      <c r="S267" s="178"/>
      <c r="T267" s="178"/>
      <c r="U267" s="178"/>
      <c r="V267" s="178"/>
    </row>
    <row r="268" spans="1:22" s="168" customFormat="1" x14ac:dyDescent="0.25">
      <c r="A268" s="178"/>
      <c r="B268" s="178"/>
      <c r="C268" s="178"/>
      <c r="D268" s="178"/>
      <c r="E268" s="178"/>
      <c r="F268" s="178"/>
      <c r="G268" s="178"/>
      <c r="H268" s="178"/>
      <c r="I268" s="178"/>
      <c r="J268" s="178"/>
      <c r="K268" s="178"/>
      <c r="L268" s="178"/>
      <c r="M268" s="178"/>
      <c r="N268" s="178"/>
      <c r="O268" s="178"/>
      <c r="P268" s="178"/>
      <c r="Q268" s="178"/>
      <c r="R268" s="178"/>
      <c r="S268" s="178"/>
      <c r="T268" s="178"/>
      <c r="U268" s="178"/>
      <c r="V268" s="178"/>
    </row>
    <row r="269" spans="1:22" s="168" customFormat="1" x14ac:dyDescent="0.25">
      <c r="A269" s="178"/>
      <c r="B269" s="178"/>
      <c r="C269" s="178"/>
      <c r="D269" s="178"/>
      <c r="E269" s="178"/>
      <c r="F269" s="178"/>
      <c r="G269" s="178"/>
      <c r="H269" s="178"/>
      <c r="I269" s="178"/>
      <c r="J269" s="178"/>
      <c r="K269" s="178"/>
      <c r="L269" s="178"/>
      <c r="M269" s="178"/>
      <c r="N269" s="178"/>
      <c r="O269" s="178"/>
      <c r="P269" s="178"/>
      <c r="Q269" s="178"/>
      <c r="R269" s="178"/>
      <c r="S269" s="178"/>
      <c r="T269" s="178"/>
      <c r="U269" s="178"/>
      <c r="V269" s="178"/>
    </row>
    <row r="270" spans="1:22" s="168" customFormat="1" x14ac:dyDescent="0.25">
      <c r="A270" s="178"/>
      <c r="B270" s="178"/>
      <c r="C270" s="178"/>
      <c r="D270" s="178"/>
      <c r="E270" s="178"/>
      <c r="F270" s="178"/>
      <c r="G270" s="178"/>
      <c r="H270" s="178"/>
      <c r="I270" s="178"/>
      <c r="J270" s="178"/>
      <c r="K270" s="178"/>
      <c r="L270" s="178"/>
      <c r="M270" s="178"/>
      <c r="N270" s="178"/>
      <c r="O270" s="178"/>
      <c r="P270" s="178"/>
      <c r="Q270" s="178"/>
      <c r="R270" s="178"/>
      <c r="S270" s="178"/>
      <c r="T270" s="178"/>
      <c r="U270" s="178"/>
      <c r="V270" s="178"/>
    </row>
    <row r="271" spans="1:22" s="168" customFormat="1" x14ac:dyDescent="0.25">
      <c r="A271" s="178"/>
      <c r="B271" s="178"/>
      <c r="C271" s="178"/>
      <c r="D271" s="178"/>
      <c r="E271" s="178"/>
      <c r="F271" s="178"/>
      <c r="G271" s="178"/>
      <c r="H271" s="178"/>
      <c r="I271" s="178"/>
      <c r="J271" s="178"/>
      <c r="K271" s="178"/>
      <c r="L271" s="178"/>
      <c r="M271" s="178"/>
      <c r="N271" s="178"/>
      <c r="O271" s="178"/>
      <c r="P271" s="178"/>
      <c r="Q271" s="178"/>
      <c r="R271" s="178"/>
      <c r="S271" s="178"/>
      <c r="T271" s="178"/>
      <c r="U271" s="178"/>
      <c r="V271" s="178"/>
    </row>
    <row r="272" spans="1:22" s="168" customFormat="1" x14ac:dyDescent="0.25">
      <c r="A272" s="178"/>
      <c r="B272" s="178"/>
      <c r="C272" s="178"/>
      <c r="D272" s="178"/>
      <c r="E272" s="178"/>
      <c r="F272" s="178"/>
      <c r="G272" s="178"/>
      <c r="H272" s="178"/>
      <c r="I272" s="178"/>
      <c r="J272" s="178"/>
      <c r="K272" s="178"/>
      <c r="L272" s="178"/>
      <c r="M272" s="178"/>
      <c r="N272" s="178"/>
      <c r="O272" s="178"/>
      <c r="P272" s="178"/>
      <c r="Q272" s="178"/>
      <c r="R272" s="178"/>
      <c r="S272" s="178"/>
      <c r="T272" s="178"/>
      <c r="U272" s="178"/>
      <c r="V272" s="178"/>
    </row>
    <row r="273" spans="1:22" s="168" customFormat="1" x14ac:dyDescent="0.25">
      <c r="A273" s="178"/>
      <c r="B273" s="178"/>
      <c r="C273" s="178"/>
      <c r="D273" s="178"/>
      <c r="E273" s="178"/>
      <c r="F273" s="178"/>
      <c r="G273" s="178"/>
      <c r="H273" s="178"/>
      <c r="I273" s="178"/>
      <c r="J273" s="178"/>
      <c r="K273" s="178"/>
      <c r="L273" s="178"/>
      <c r="M273" s="178"/>
      <c r="N273" s="178"/>
      <c r="O273" s="178"/>
      <c r="P273" s="178"/>
      <c r="Q273" s="178"/>
      <c r="R273" s="178"/>
      <c r="S273" s="178"/>
      <c r="T273" s="178"/>
      <c r="U273" s="178"/>
      <c r="V273" s="178"/>
    </row>
    <row r="274" spans="1:22" s="168" customFormat="1" x14ac:dyDescent="0.25">
      <c r="A274" s="178"/>
      <c r="B274" s="178"/>
      <c r="C274" s="178"/>
      <c r="D274" s="178"/>
      <c r="E274" s="178"/>
      <c r="F274" s="178"/>
      <c r="G274" s="178"/>
      <c r="H274" s="178"/>
      <c r="I274" s="178"/>
      <c r="J274" s="178"/>
      <c r="K274" s="178"/>
      <c r="L274" s="178"/>
      <c r="M274" s="178"/>
      <c r="N274" s="178"/>
      <c r="O274" s="178"/>
      <c r="P274" s="178"/>
      <c r="Q274" s="178"/>
      <c r="R274" s="178"/>
      <c r="S274" s="178"/>
      <c r="T274" s="178"/>
      <c r="U274" s="178"/>
      <c r="V274" s="178"/>
    </row>
    <row r="275" spans="1:22" s="168" customFormat="1" x14ac:dyDescent="0.25">
      <c r="A275" s="178"/>
      <c r="B275" s="178"/>
      <c r="C275" s="178"/>
      <c r="D275" s="178"/>
      <c r="E275" s="178"/>
      <c r="F275" s="178"/>
      <c r="G275" s="178"/>
      <c r="H275" s="178"/>
      <c r="I275" s="178"/>
      <c r="J275" s="178"/>
      <c r="K275" s="178"/>
      <c r="L275" s="178"/>
      <c r="M275" s="178"/>
      <c r="N275" s="178"/>
      <c r="O275" s="178"/>
      <c r="P275" s="178"/>
      <c r="Q275" s="178"/>
      <c r="R275" s="178"/>
      <c r="S275" s="178"/>
      <c r="T275" s="178"/>
      <c r="U275" s="178"/>
      <c r="V275" s="178"/>
    </row>
    <row r="276" spans="1:22" s="168" customFormat="1" x14ac:dyDescent="0.25">
      <c r="A276" s="178"/>
      <c r="B276" s="178"/>
      <c r="C276" s="178"/>
      <c r="D276" s="178"/>
      <c r="E276" s="178"/>
      <c r="F276" s="178"/>
      <c r="G276" s="178"/>
      <c r="H276" s="178"/>
      <c r="I276" s="178"/>
      <c r="J276" s="178"/>
      <c r="K276" s="178"/>
      <c r="L276" s="178"/>
      <c r="M276" s="178"/>
      <c r="N276" s="178"/>
      <c r="O276" s="178"/>
      <c r="P276" s="178"/>
      <c r="Q276" s="178"/>
      <c r="R276" s="178"/>
      <c r="S276" s="178"/>
      <c r="T276" s="178"/>
      <c r="U276" s="178"/>
      <c r="V276" s="178"/>
    </row>
    <row r="277" spans="1:22" s="168" customFormat="1" x14ac:dyDescent="0.25">
      <c r="A277" s="178"/>
      <c r="B277" s="178"/>
      <c r="C277" s="178"/>
      <c r="D277" s="178"/>
      <c r="E277" s="178"/>
      <c r="F277" s="178"/>
      <c r="G277" s="178"/>
      <c r="H277" s="178"/>
      <c r="I277" s="178"/>
      <c r="J277" s="178"/>
      <c r="K277" s="178"/>
      <c r="L277" s="178"/>
      <c r="M277" s="178"/>
      <c r="N277" s="178"/>
      <c r="O277" s="178"/>
      <c r="P277" s="178"/>
      <c r="Q277" s="178"/>
      <c r="R277" s="178"/>
      <c r="S277" s="178"/>
      <c r="T277" s="178"/>
      <c r="U277" s="178"/>
      <c r="V277" s="178"/>
    </row>
    <row r="278" spans="1:22" s="168" customFormat="1" x14ac:dyDescent="0.25">
      <c r="A278" s="178"/>
      <c r="B278" s="178"/>
      <c r="C278" s="178"/>
      <c r="D278" s="178"/>
      <c r="E278" s="178"/>
      <c r="F278" s="178"/>
      <c r="G278" s="178"/>
      <c r="H278" s="178"/>
      <c r="I278" s="178"/>
      <c r="J278" s="178"/>
      <c r="K278" s="178"/>
      <c r="L278" s="178"/>
      <c r="M278" s="178"/>
      <c r="N278" s="178"/>
      <c r="O278" s="178"/>
      <c r="P278" s="178"/>
      <c r="Q278" s="178"/>
      <c r="R278" s="178"/>
      <c r="S278" s="178"/>
      <c r="T278" s="178"/>
      <c r="U278" s="178"/>
      <c r="V278" s="178"/>
    </row>
    <row r="279" spans="1:22" s="168" customFormat="1" x14ac:dyDescent="0.25">
      <c r="A279" s="178"/>
      <c r="B279" s="178"/>
      <c r="C279" s="178"/>
      <c r="D279" s="178"/>
      <c r="E279" s="178"/>
      <c r="F279" s="178"/>
      <c r="G279" s="178"/>
      <c r="H279" s="178"/>
      <c r="I279" s="178"/>
      <c r="J279" s="178"/>
      <c r="K279" s="178"/>
      <c r="L279" s="178"/>
      <c r="M279" s="178"/>
      <c r="N279" s="178"/>
      <c r="O279" s="178"/>
      <c r="P279" s="178"/>
      <c r="Q279" s="178"/>
      <c r="R279" s="178"/>
      <c r="S279" s="178"/>
      <c r="T279" s="178"/>
      <c r="U279" s="178"/>
      <c r="V279" s="178"/>
    </row>
    <row r="280" spans="1:22" s="168" customFormat="1" x14ac:dyDescent="0.25">
      <c r="A280" s="178"/>
      <c r="B280" s="178"/>
      <c r="C280" s="178"/>
      <c r="D280" s="178"/>
      <c r="E280" s="178"/>
      <c r="F280" s="178"/>
      <c r="G280" s="178"/>
      <c r="H280" s="178"/>
      <c r="I280" s="178"/>
      <c r="J280" s="178"/>
      <c r="K280" s="178"/>
      <c r="L280" s="178"/>
      <c r="M280" s="178"/>
      <c r="N280" s="178"/>
      <c r="O280" s="178"/>
      <c r="P280" s="178"/>
      <c r="Q280" s="178"/>
      <c r="R280" s="178"/>
      <c r="S280" s="178"/>
      <c r="T280" s="178"/>
      <c r="U280" s="178"/>
      <c r="V280" s="178"/>
    </row>
    <row r="281" spans="1:22" s="168" customFormat="1" x14ac:dyDescent="0.25">
      <c r="A281" s="178"/>
      <c r="B281" s="178"/>
      <c r="C281" s="178"/>
      <c r="D281" s="178"/>
      <c r="E281" s="178"/>
      <c r="F281" s="178"/>
      <c r="G281" s="178"/>
      <c r="H281" s="178"/>
      <c r="I281" s="178"/>
      <c r="J281" s="178"/>
      <c r="K281" s="178"/>
      <c r="L281" s="178"/>
      <c r="M281" s="178"/>
      <c r="N281" s="178"/>
      <c r="O281" s="178"/>
      <c r="P281" s="178"/>
      <c r="Q281" s="178"/>
      <c r="R281" s="178"/>
      <c r="S281" s="178"/>
      <c r="T281" s="178"/>
      <c r="U281" s="178"/>
      <c r="V281" s="178"/>
    </row>
    <row r="282" spans="1:22" s="168" customFormat="1" x14ac:dyDescent="0.25">
      <c r="A282" s="178"/>
      <c r="B282" s="178"/>
      <c r="C282" s="178"/>
      <c r="D282" s="178"/>
      <c r="E282" s="178"/>
      <c r="F282" s="178"/>
      <c r="G282" s="178"/>
      <c r="H282" s="178"/>
      <c r="I282" s="178"/>
      <c r="J282" s="178"/>
      <c r="K282" s="178"/>
      <c r="L282" s="178"/>
      <c r="M282" s="178"/>
      <c r="N282" s="178"/>
      <c r="O282" s="178"/>
      <c r="P282" s="178"/>
      <c r="Q282" s="178"/>
      <c r="R282" s="178"/>
      <c r="S282" s="178"/>
      <c r="T282" s="178"/>
      <c r="U282" s="178"/>
      <c r="V282" s="178"/>
    </row>
    <row r="283" spans="1:22" s="168" customFormat="1" x14ac:dyDescent="0.25">
      <c r="A283" s="178"/>
      <c r="B283" s="178"/>
      <c r="C283" s="178"/>
      <c r="D283" s="178"/>
      <c r="E283" s="178"/>
      <c r="F283" s="178"/>
      <c r="G283" s="178"/>
      <c r="H283" s="178"/>
      <c r="I283" s="178"/>
      <c r="J283" s="178"/>
      <c r="K283" s="178"/>
      <c r="L283" s="178"/>
      <c r="M283" s="178"/>
      <c r="N283" s="178"/>
      <c r="O283" s="178"/>
      <c r="P283" s="178"/>
      <c r="Q283" s="178"/>
      <c r="R283" s="178"/>
      <c r="S283" s="178"/>
      <c r="T283" s="178"/>
      <c r="U283" s="178"/>
      <c r="V283" s="178"/>
    </row>
    <row r="284" spans="1:22" s="168" customFormat="1" x14ac:dyDescent="0.25">
      <c r="A284" s="178"/>
      <c r="B284" s="178"/>
      <c r="C284" s="178"/>
      <c r="D284" s="178"/>
      <c r="E284" s="178"/>
      <c r="F284" s="178"/>
      <c r="G284" s="178"/>
      <c r="H284" s="178"/>
      <c r="I284" s="178"/>
      <c r="J284" s="178"/>
      <c r="K284" s="178"/>
      <c r="L284" s="178"/>
      <c r="M284" s="178"/>
      <c r="N284" s="178"/>
      <c r="O284" s="178"/>
      <c r="P284" s="178"/>
      <c r="Q284" s="178"/>
      <c r="R284" s="178"/>
      <c r="S284" s="178"/>
      <c r="T284" s="178"/>
      <c r="U284" s="178"/>
      <c r="V284" s="178"/>
    </row>
    <row r="285" spans="1:22" s="168" customFormat="1" x14ac:dyDescent="0.25">
      <c r="A285" s="178"/>
      <c r="B285" s="178"/>
      <c r="C285" s="178"/>
      <c r="D285" s="178"/>
      <c r="E285" s="178"/>
      <c r="F285" s="178"/>
      <c r="G285" s="178"/>
      <c r="H285" s="178"/>
      <c r="I285" s="178"/>
      <c r="J285" s="178"/>
      <c r="K285" s="178"/>
      <c r="L285" s="178"/>
      <c r="M285" s="178"/>
      <c r="N285" s="178"/>
      <c r="O285" s="178"/>
      <c r="P285" s="178"/>
      <c r="Q285" s="178"/>
      <c r="R285" s="178"/>
      <c r="S285" s="178"/>
      <c r="T285" s="178"/>
      <c r="U285" s="178"/>
      <c r="V285" s="178"/>
    </row>
    <row r="286" spans="1:22" s="168" customFormat="1" x14ac:dyDescent="0.25">
      <c r="A286" s="178"/>
      <c r="B286" s="178"/>
      <c r="C286" s="178"/>
      <c r="D286" s="178"/>
      <c r="E286" s="178"/>
      <c r="F286" s="178"/>
      <c r="G286" s="178"/>
      <c r="H286" s="178"/>
      <c r="I286" s="178"/>
      <c r="J286" s="178"/>
      <c r="K286" s="178"/>
      <c r="L286" s="178"/>
      <c r="M286" s="178"/>
      <c r="N286" s="178"/>
      <c r="O286" s="178"/>
      <c r="P286" s="178"/>
      <c r="Q286" s="178"/>
      <c r="R286" s="178"/>
      <c r="S286" s="178"/>
      <c r="T286" s="178"/>
      <c r="U286" s="178"/>
      <c r="V286" s="178"/>
    </row>
    <row r="287" spans="1:22" s="168" customFormat="1" x14ac:dyDescent="0.25">
      <c r="A287" s="178"/>
      <c r="B287" s="178"/>
      <c r="C287" s="178"/>
      <c r="D287" s="178"/>
      <c r="E287" s="178"/>
      <c r="F287" s="178"/>
      <c r="G287" s="178"/>
      <c r="H287" s="178"/>
      <c r="I287" s="178"/>
      <c r="J287" s="178"/>
      <c r="K287" s="178"/>
      <c r="L287" s="178"/>
      <c r="M287" s="178"/>
      <c r="N287" s="178"/>
      <c r="O287" s="178"/>
      <c r="P287" s="178"/>
      <c r="Q287" s="178"/>
      <c r="R287" s="178"/>
      <c r="S287" s="178"/>
      <c r="T287" s="178"/>
      <c r="U287" s="178"/>
      <c r="V287" s="178"/>
    </row>
    <row r="288" spans="1:22" s="168" customFormat="1" x14ac:dyDescent="0.25">
      <c r="A288" s="178"/>
      <c r="B288" s="178"/>
      <c r="C288" s="178"/>
      <c r="D288" s="178"/>
      <c r="E288" s="178"/>
      <c r="F288" s="178"/>
      <c r="G288" s="178"/>
      <c r="H288" s="178"/>
      <c r="I288" s="178"/>
      <c r="J288" s="178"/>
      <c r="K288" s="178"/>
      <c r="L288" s="178"/>
      <c r="M288" s="178"/>
      <c r="N288" s="178"/>
      <c r="O288" s="178"/>
      <c r="P288" s="178"/>
      <c r="Q288" s="178"/>
      <c r="R288" s="178"/>
      <c r="S288" s="178"/>
      <c r="T288" s="178"/>
      <c r="U288" s="178"/>
      <c r="V288" s="178"/>
    </row>
    <row r="289" spans="1:22" s="168" customFormat="1" x14ac:dyDescent="0.25">
      <c r="A289" s="178"/>
      <c r="B289" s="178"/>
      <c r="C289" s="178"/>
      <c r="D289" s="178"/>
      <c r="E289" s="178"/>
      <c r="F289" s="178"/>
      <c r="G289" s="178"/>
      <c r="H289" s="178"/>
      <c r="I289" s="178"/>
      <c r="J289" s="178"/>
      <c r="K289" s="178"/>
      <c r="L289" s="178"/>
      <c r="M289" s="178"/>
      <c r="N289" s="178"/>
      <c r="O289" s="178"/>
      <c r="P289" s="178"/>
      <c r="Q289" s="178"/>
      <c r="R289" s="178"/>
      <c r="S289" s="178"/>
      <c r="T289" s="178"/>
      <c r="U289" s="178"/>
      <c r="V289" s="178"/>
    </row>
    <row r="290" spans="1:22" s="168" customFormat="1" x14ac:dyDescent="0.25">
      <c r="A290" s="178"/>
      <c r="B290" s="178"/>
      <c r="C290" s="178"/>
      <c r="D290" s="178"/>
      <c r="E290" s="178"/>
      <c r="F290" s="178"/>
      <c r="G290" s="178"/>
      <c r="H290" s="178"/>
      <c r="I290" s="178"/>
      <c r="J290" s="178"/>
      <c r="K290" s="178"/>
      <c r="L290" s="178"/>
      <c r="M290" s="178"/>
      <c r="N290" s="178"/>
      <c r="O290" s="178"/>
      <c r="P290" s="178"/>
      <c r="Q290" s="178"/>
      <c r="R290" s="178"/>
      <c r="S290" s="178"/>
      <c r="T290" s="178"/>
      <c r="U290" s="178"/>
      <c r="V290" s="178"/>
    </row>
    <row r="291" spans="1:22" s="168" customFormat="1" x14ac:dyDescent="0.25">
      <c r="A291" s="178"/>
      <c r="B291" s="178"/>
      <c r="C291" s="178"/>
      <c r="D291" s="178"/>
      <c r="E291" s="178"/>
      <c r="F291" s="178"/>
      <c r="G291" s="178"/>
      <c r="H291" s="178"/>
      <c r="I291" s="178"/>
      <c r="J291" s="178"/>
      <c r="K291" s="178"/>
      <c r="L291" s="178"/>
      <c r="M291" s="178"/>
      <c r="N291" s="178"/>
      <c r="O291" s="178"/>
      <c r="P291" s="178"/>
      <c r="Q291" s="178"/>
      <c r="R291" s="178"/>
      <c r="S291" s="178"/>
      <c r="T291" s="178"/>
      <c r="U291" s="178"/>
      <c r="V291" s="178"/>
    </row>
    <row r="292" spans="1:22" s="168" customFormat="1" x14ac:dyDescent="0.25">
      <c r="A292" s="178"/>
      <c r="B292" s="178"/>
      <c r="C292" s="178"/>
      <c r="D292" s="178"/>
      <c r="E292" s="178"/>
      <c r="F292" s="178"/>
      <c r="G292" s="178"/>
      <c r="H292" s="178"/>
      <c r="I292" s="178"/>
      <c r="J292" s="178"/>
      <c r="K292" s="178"/>
      <c r="L292" s="178"/>
      <c r="M292" s="178"/>
      <c r="N292" s="178"/>
      <c r="O292" s="178"/>
      <c r="P292" s="178"/>
      <c r="Q292" s="178"/>
      <c r="R292" s="178"/>
      <c r="S292" s="178"/>
      <c r="T292" s="178"/>
      <c r="U292" s="178"/>
      <c r="V292" s="178"/>
    </row>
    <row r="293" spans="1:22" s="168" customFormat="1" x14ac:dyDescent="0.25">
      <c r="A293" s="178"/>
      <c r="B293" s="178"/>
      <c r="C293" s="178"/>
      <c r="D293" s="178"/>
      <c r="E293" s="178"/>
      <c r="F293" s="178"/>
      <c r="G293" s="178"/>
      <c r="H293" s="178"/>
      <c r="I293" s="178"/>
      <c r="J293" s="178"/>
      <c r="K293" s="178"/>
      <c r="L293" s="178"/>
      <c r="M293" s="178"/>
      <c r="N293" s="178"/>
      <c r="O293" s="178"/>
      <c r="P293" s="178"/>
      <c r="Q293" s="178"/>
      <c r="R293" s="178"/>
      <c r="S293" s="178"/>
      <c r="T293" s="178"/>
      <c r="U293" s="178"/>
      <c r="V293" s="178"/>
    </row>
    <row r="294" spans="1:22" s="168" customFormat="1" x14ac:dyDescent="0.25">
      <c r="A294" s="178"/>
      <c r="B294" s="178"/>
      <c r="C294" s="178"/>
      <c r="D294" s="178"/>
      <c r="E294" s="178"/>
      <c r="F294" s="178"/>
      <c r="G294" s="178"/>
      <c r="H294" s="178"/>
      <c r="I294" s="178"/>
      <c r="J294" s="178"/>
      <c r="K294" s="178"/>
      <c r="L294" s="178"/>
      <c r="M294" s="178"/>
      <c r="N294" s="178"/>
      <c r="O294" s="178"/>
      <c r="P294" s="178"/>
      <c r="Q294" s="178"/>
      <c r="R294" s="178"/>
      <c r="S294" s="178"/>
      <c r="T294" s="178"/>
      <c r="U294" s="178"/>
      <c r="V294" s="178"/>
    </row>
    <row r="295" spans="1:22" s="168" customFormat="1" x14ac:dyDescent="0.25">
      <c r="A295" s="178"/>
      <c r="B295" s="178"/>
      <c r="C295" s="178"/>
      <c r="D295" s="178"/>
      <c r="E295" s="178"/>
      <c r="F295" s="178"/>
      <c r="G295" s="178"/>
      <c r="H295" s="178"/>
      <c r="I295" s="178"/>
      <c r="J295" s="178"/>
      <c r="K295" s="178"/>
      <c r="L295" s="178"/>
      <c r="M295" s="178"/>
      <c r="N295" s="178"/>
      <c r="O295" s="178"/>
      <c r="P295" s="178"/>
      <c r="Q295" s="178"/>
      <c r="R295" s="178"/>
      <c r="S295" s="178"/>
      <c r="T295" s="178"/>
      <c r="U295" s="178"/>
      <c r="V295" s="178"/>
    </row>
    <row r="296" spans="1:22" s="168" customFormat="1" x14ac:dyDescent="0.25">
      <c r="A296" s="178"/>
      <c r="B296" s="178"/>
      <c r="C296" s="178"/>
      <c r="D296" s="178"/>
      <c r="E296" s="178"/>
      <c r="F296" s="178"/>
      <c r="G296" s="178"/>
      <c r="H296" s="178"/>
      <c r="I296" s="178"/>
      <c r="J296" s="178"/>
      <c r="K296" s="178"/>
      <c r="L296" s="178"/>
      <c r="M296" s="178"/>
      <c r="N296" s="178"/>
      <c r="O296" s="178"/>
      <c r="P296" s="178"/>
      <c r="Q296" s="178"/>
      <c r="R296" s="178"/>
      <c r="S296" s="178"/>
      <c r="T296" s="178"/>
      <c r="U296" s="178"/>
      <c r="V296" s="178"/>
    </row>
    <row r="297" spans="1:22" s="168" customFormat="1" x14ac:dyDescent="0.25">
      <c r="A297" s="178"/>
      <c r="B297" s="178"/>
      <c r="C297" s="178"/>
      <c r="D297" s="178"/>
      <c r="E297" s="178"/>
      <c r="F297" s="178"/>
      <c r="G297" s="178"/>
      <c r="H297" s="178"/>
      <c r="I297" s="178"/>
      <c r="J297" s="178"/>
      <c r="K297" s="178"/>
      <c r="L297" s="178"/>
      <c r="M297" s="178"/>
      <c r="N297" s="178"/>
      <c r="O297" s="178"/>
      <c r="P297" s="178"/>
      <c r="Q297" s="178"/>
      <c r="R297" s="178"/>
      <c r="S297" s="178"/>
      <c r="T297" s="178"/>
      <c r="U297" s="178"/>
      <c r="V297" s="178"/>
    </row>
    <row r="298" spans="1:22" s="168" customFormat="1" x14ac:dyDescent="0.25">
      <c r="A298" s="178"/>
      <c r="B298" s="178"/>
      <c r="C298" s="178"/>
      <c r="D298" s="178"/>
      <c r="E298" s="178"/>
      <c r="F298" s="178"/>
      <c r="G298" s="178"/>
      <c r="H298" s="178"/>
      <c r="I298" s="178"/>
      <c r="J298" s="178"/>
      <c r="K298" s="178"/>
      <c r="L298" s="178"/>
      <c r="M298" s="178"/>
      <c r="N298" s="178"/>
      <c r="O298" s="178"/>
      <c r="P298" s="178"/>
      <c r="Q298" s="178"/>
      <c r="R298" s="178"/>
      <c r="S298" s="178"/>
      <c r="T298" s="178"/>
      <c r="U298" s="178"/>
      <c r="V298" s="178"/>
    </row>
    <row r="299" spans="1:22" s="168" customFormat="1" x14ac:dyDescent="0.25">
      <c r="A299" s="178"/>
      <c r="B299" s="178"/>
      <c r="C299" s="178"/>
      <c r="D299" s="178"/>
      <c r="E299" s="178"/>
      <c r="F299" s="178"/>
      <c r="G299" s="178"/>
      <c r="H299" s="178"/>
      <c r="I299" s="178"/>
      <c r="J299" s="178"/>
      <c r="K299" s="178"/>
      <c r="L299" s="178"/>
      <c r="M299" s="178"/>
      <c r="N299" s="178"/>
      <c r="O299" s="178"/>
      <c r="P299" s="178"/>
      <c r="Q299" s="178"/>
      <c r="R299" s="178"/>
      <c r="S299" s="178"/>
      <c r="T299" s="178"/>
      <c r="U299" s="178"/>
      <c r="V299" s="178"/>
    </row>
    <row r="300" spans="1:22" s="168" customFormat="1" x14ac:dyDescent="0.25">
      <c r="A300" s="178"/>
      <c r="B300" s="178"/>
      <c r="C300" s="178"/>
      <c r="D300" s="178"/>
      <c r="E300" s="178"/>
      <c r="F300" s="178"/>
      <c r="G300" s="178"/>
      <c r="H300" s="178"/>
      <c r="I300" s="178"/>
      <c r="J300" s="178"/>
      <c r="K300" s="178"/>
      <c r="L300" s="178"/>
      <c r="M300" s="178"/>
      <c r="N300" s="178"/>
      <c r="O300" s="178"/>
      <c r="P300" s="178"/>
      <c r="Q300" s="178"/>
      <c r="R300" s="178"/>
      <c r="S300" s="178"/>
      <c r="T300" s="178"/>
      <c r="U300" s="178"/>
      <c r="V300" s="178"/>
    </row>
    <row r="301" spans="1:22" s="168" customFormat="1" x14ac:dyDescent="0.25">
      <c r="A301" s="178"/>
      <c r="B301" s="178"/>
      <c r="C301" s="178"/>
      <c r="D301" s="178"/>
      <c r="E301" s="178"/>
      <c r="F301" s="178"/>
      <c r="G301" s="178"/>
      <c r="H301" s="178"/>
      <c r="I301" s="178"/>
      <c r="J301" s="178"/>
      <c r="K301" s="178"/>
      <c r="L301" s="178"/>
      <c r="M301" s="178"/>
      <c r="N301" s="178"/>
      <c r="O301" s="178"/>
      <c r="P301" s="178"/>
      <c r="Q301" s="178"/>
      <c r="R301" s="178"/>
      <c r="S301" s="178"/>
      <c r="T301" s="178"/>
      <c r="U301" s="178"/>
      <c r="V301" s="178"/>
    </row>
    <row r="302" spans="1:22" s="168" customFormat="1" x14ac:dyDescent="0.25">
      <c r="A302" s="178"/>
      <c r="B302" s="178"/>
      <c r="C302" s="178"/>
      <c r="D302" s="178"/>
      <c r="E302" s="178"/>
      <c r="F302" s="178"/>
      <c r="G302" s="178"/>
      <c r="H302" s="178"/>
      <c r="I302" s="178"/>
      <c r="J302" s="178"/>
      <c r="K302" s="178"/>
      <c r="L302" s="178"/>
      <c r="M302" s="178"/>
      <c r="N302" s="178"/>
      <c r="O302" s="178"/>
      <c r="P302" s="178"/>
      <c r="Q302" s="178"/>
      <c r="R302" s="178"/>
      <c r="S302" s="178"/>
      <c r="T302" s="178"/>
      <c r="U302" s="178"/>
      <c r="V302" s="178"/>
    </row>
    <row r="303" spans="1:22" s="168" customFormat="1" x14ac:dyDescent="0.25">
      <c r="A303" s="178"/>
      <c r="B303" s="178"/>
      <c r="C303" s="178"/>
      <c r="D303" s="178"/>
      <c r="E303" s="178"/>
      <c r="F303" s="178"/>
      <c r="G303" s="178"/>
      <c r="H303" s="178"/>
      <c r="I303" s="178"/>
      <c r="J303" s="178"/>
      <c r="K303" s="178"/>
      <c r="L303" s="178"/>
      <c r="M303" s="178"/>
      <c r="N303" s="178"/>
      <c r="O303" s="178"/>
      <c r="P303" s="178"/>
      <c r="Q303" s="178"/>
      <c r="R303" s="178"/>
      <c r="S303" s="178"/>
      <c r="T303" s="178"/>
      <c r="U303" s="178"/>
      <c r="V303" s="178"/>
    </row>
    <row r="304" spans="1:22" s="168" customFormat="1" x14ac:dyDescent="0.25">
      <c r="A304" s="178"/>
      <c r="B304" s="178"/>
      <c r="C304" s="178"/>
      <c r="D304" s="178"/>
      <c r="E304" s="178"/>
      <c r="F304" s="178"/>
      <c r="G304" s="178"/>
      <c r="H304" s="178"/>
      <c r="I304" s="178"/>
      <c r="J304" s="178"/>
      <c r="K304" s="178"/>
      <c r="L304" s="178"/>
      <c r="M304" s="178"/>
      <c r="N304" s="178"/>
      <c r="O304" s="178"/>
      <c r="P304" s="178"/>
      <c r="Q304" s="178"/>
      <c r="R304" s="178"/>
      <c r="S304" s="178"/>
      <c r="T304" s="178"/>
      <c r="U304" s="178"/>
      <c r="V304" s="178"/>
    </row>
    <row r="305" spans="1:22" s="168" customFormat="1" x14ac:dyDescent="0.25">
      <c r="A305" s="178"/>
      <c r="B305" s="178"/>
      <c r="C305" s="178"/>
      <c r="D305" s="178"/>
      <c r="E305" s="178"/>
      <c r="F305" s="178"/>
      <c r="G305" s="178"/>
      <c r="H305" s="178"/>
      <c r="I305" s="178"/>
      <c r="J305" s="178"/>
      <c r="K305" s="178"/>
      <c r="L305" s="178"/>
      <c r="M305" s="178"/>
      <c r="N305" s="178"/>
      <c r="O305" s="178"/>
      <c r="P305" s="178"/>
      <c r="Q305" s="178"/>
      <c r="R305" s="178"/>
      <c r="S305" s="178"/>
      <c r="T305" s="178"/>
      <c r="U305" s="178"/>
      <c r="V305" s="178"/>
    </row>
    <row r="306" spans="1:22" s="168" customFormat="1" x14ac:dyDescent="0.25">
      <c r="A306" s="178"/>
      <c r="B306" s="178"/>
      <c r="C306" s="178"/>
      <c r="D306" s="178"/>
      <c r="E306" s="178"/>
      <c r="F306" s="178"/>
      <c r="G306" s="178"/>
      <c r="H306" s="178"/>
      <c r="I306" s="178"/>
      <c r="J306" s="178"/>
      <c r="K306" s="178"/>
      <c r="L306" s="178"/>
      <c r="M306" s="178"/>
      <c r="N306" s="178"/>
      <c r="O306" s="178"/>
      <c r="P306" s="178"/>
      <c r="Q306" s="178"/>
      <c r="R306" s="178"/>
      <c r="S306" s="178"/>
      <c r="T306" s="178"/>
      <c r="U306" s="178"/>
      <c r="V306" s="178"/>
    </row>
    <row r="307" spans="1:22" s="168" customFormat="1" x14ac:dyDescent="0.25">
      <c r="A307" s="178"/>
      <c r="B307" s="178"/>
      <c r="C307" s="178"/>
      <c r="D307" s="178"/>
      <c r="E307" s="178"/>
      <c r="F307" s="178"/>
      <c r="G307" s="178"/>
      <c r="H307" s="178"/>
      <c r="I307" s="178"/>
      <c r="J307" s="178"/>
      <c r="K307" s="178"/>
      <c r="L307" s="178"/>
      <c r="M307" s="178"/>
      <c r="N307" s="178"/>
      <c r="O307" s="178"/>
      <c r="P307" s="178"/>
      <c r="Q307" s="178"/>
      <c r="R307" s="178"/>
      <c r="S307" s="178"/>
      <c r="T307" s="178"/>
      <c r="U307" s="178"/>
      <c r="V307" s="178"/>
    </row>
    <row r="308" spans="1:22" s="168" customFormat="1" x14ac:dyDescent="0.25">
      <c r="A308" s="178"/>
      <c r="B308" s="178"/>
      <c r="C308" s="178"/>
      <c r="D308" s="178"/>
      <c r="E308" s="178"/>
      <c r="F308" s="178"/>
      <c r="G308" s="178"/>
      <c r="H308" s="178"/>
      <c r="I308" s="178"/>
      <c r="J308" s="178"/>
      <c r="K308" s="178"/>
      <c r="L308" s="178"/>
      <c r="M308" s="178"/>
      <c r="N308" s="178"/>
      <c r="O308" s="178"/>
      <c r="P308" s="178"/>
      <c r="Q308" s="178"/>
      <c r="R308" s="178"/>
      <c r="S308" s="178"/>
      <c r="T308" s="178"/>
      <c r="U308" s="178"/>
      <c r="V308" s="178"/>
    </row>
    <row r="309" spans="1:22" s="168" customFormat="1" x14ac:dyDescent="0.25">
      <c r="A309" s="178"/>
      <c r="B309" s="178"/>
      <c r="C309" s="178"/>
      <c r="D309" s="178"/>
      <c r="E309" s="178"/>
      <c r="F309" s="178"/>
      <c r="G309" s="178"/>
      <c r="H309" s="178"/>
      <c r="I309" s="178"/>
      <c r="J309" s="178"/>
      <c r="K309" s="178"/>
      <c r="L309" s="178"/>
      <c r="M309" s="178"/>
      <c r="N309" s="178"/>
      <c r="O309" s="178"/>
      <c r="P309" s="178"/>
      <c r="Q309" s="178"/>
      <c r="R309" s="178"/>
      <c r="S309" s="178"/>
      <c r="T309" s="178"/>
      <c r="U309" s="178"/>
      <c r="V309" s="178"/>
    </row>
    <row r="310" spans="1:22" s="168" customFormat="1" x14ac:dyDescent="0.25">
      <c r="A310" s="178"/>
      <c r="B310" s="178"/>
      <c r="C310" s="178"/>
      <c r="D310" s="178"/>
      <c r="E310" s="178"/>
      <c r="F310" s="178"/>
      <c r="G310" s="178"/>
      <c r="H310" s="178"/>
      <c r="I310" s="178"/>
      <c r="J310" s="178"/>
      <c r="K310" s="178"/>
      <c r="L310" s="178"/>
      <c r="M310" s="178"/>
      <c r="N310" s="178"/>
      <c r="O310" s="178"/>
      <c r="P310" s="178"/>
      <c r="Q310" s="178"/>
      <c r="R310" s="178"/>
      <c r="S310" s="178"/>
      <c r="T310" s="178"/>
      <c r="U310" s="178"/>
      <c r="V310" s="178"/>
    </row>
    <row r="311" spans="1:22" s="168" customFormat="1" x14ac:dyDescent="0.25">
      <c r="A311" s="178"/>
      <c r="B311" s="178"/>
      <c r="C311" s="178"/>
      <c r="D311" s="178"/>
      <c r="E311" s="178"/>
      <c r="F311" s="178"/>
      <c r="G311" s="178"/>
      <c r="H311" s="178"/>
      <c r="I311" s="178"/>
      <c r="J311" s="178"/>
      <c r="K311" s="178"/>
      <c r="L311" s="178"/>
      <c r="M311" s="178"/>
      <c r="N311" s="178"/>
      <c r="O311" s="178"/>
      <c r="P311" s="178"/>
      <c r="Q311" s="178"/>
      <c r="R311" s="178"/>
      <c r="S311" s="178"/>
      <c r="T311" s="178"/>
      <c r="U311" s="178"/>
      <c r="V311" s="178"/>
    </row>
    <row r="312" spans="1:22" s="168" customFormat="1" x14ac:dyDescent="0.25">
      <c r="A312" s="178"/>
      <c r="B312" s="178"/>
      <c r="C312" s="178"/>
      <c r="D312" s="178"/>
      <c r="E312" s="178"/>
      <c r="F312" s="178"/>
      <c r="G312" s="178"/>
      <c r="H312" s="178"/>
      <c r="I312" s="178"/>
      <c r="J312" s="178"/>
      <c r="K312" s="178"/>
      <c r="L312" s="178"/>
      <c r="M312" s="178"/>
      <c r="N312" s="178"/>
      <c r="O312" s="178"/>
      <c r="P312" s="178"/>
      <c r="Q312" s="178"/>
      <c r="R312" s="178"/>
      <c r="S312" s="178"/>
      <c r="T312" s="178"/>
      <c r="U312" s="178"/>
      <c r="V312" s="178"/>
    </row>
    <row r="313" spans="1:22" s="168" customFormat="1" x14ac:dyDescent="0.25">
      <c r="A313" s="178"/>
      <c r="B313" s="178"/>
      <c r="C313" s="178"/>
      <c r="D313" s="178"/>
      <c r="E313" s="178"/>
      <c r="F313" s="178"/>
      <c r="G313" s="178"/>
      <c r="H313" s="178"/>
      <c r="I313" s="178"/>
      <c r="J313" s="178"/>
      <c r="K313" s="178"/>
      <c r="L313" s="178"/>
      <c r="M313" s="178"/>
      <c r="N313" s="178"/>
      <c r="O313" s="178"/>
      <c r="P313" s="178"/>
      <c r="Q313" s="178"/>
      <c r="R313" s="178"/>
      <c r="S313" s="178"/>
      <c r="T313" s="178"/>
      <c r="U313" s="178"/>
      <c r="V313" s="178"/>
    </row>
    <row r="314" spans="1:22" s="168" customFormat="1" x14ac:dyDescent="0.25">
      <c r="A314" s="178"/>
      <c r="B314" s="178"/>
      <c r="C314" s="178"/>
      <c r="D314" s="178"/>
      <c r="E314" s="178"/>
      <c r="F314" s="178"/>
      <c r="G314" s="178"/>
      <c r="H314" s="178"/>
      <c r="I314" s="178"/>
      <c r="J314" s="178"/>
      <c r="K314" s="178"/>
      <c r="L314" s="178"/>
      <c r="M314" s="178"/>
      <c r="N314" s="178"/>
      <c r="O314" s="178"/>
      <c r="P314" s="178"/>
      <c r="Q314" s="178"/>
      <c r="R314" s="178"/>
      <c r="S314" s="178"/>
      <c r="T314" s="178"/>
      <c r="U314" s="178"/>
      <c r="V314" s="178"/>
    </row>
    <row r="315" spans="1:22" s="168" customFormat="1" x14ac:dyDescent="0.25">
      <c r="A315" s="178"/>
      <c r="B315" s="178"/>
      <c r="C315" s="178"/>
      <c r="D315" s="178"/>
      <c r="E315" s="178"/>
      <c r="F315" s="178"/>
      <c r="G315" s="178"/>
      <c r="H315" s="178"/>
      <c r="I315" s="178"/>
      <c r="J315" s="178"/>
      <c r="K315" s="178"/>
      <c r="L315" s="178"/>
      <c r="M315" s="178"/>
      <c r="N315" s="178"/>
      <c r="O315" s="178"/>
      <c r="P315" s="178"/>
      <c r="Q315" s="178"/>
      <c r="R315" s="178"/>
      <c r="S315" s="178"/>
      <c r="T315" s="178"/>
      <c r="U315" s="178"/>
      <c r="V315" s="178"/>
    </row>
    <row r="316" spans="1:22" s="168" customFormat="1" x14ac:dyDescent="0.25">
      <c r="A316" s="178"/>
      <c r="B316" s="178"/>
      <c r="C316" s="178"/>
      <c r="D316" s="178"/>
      <c r="E316" s="178"/>
      <c r="F316" s="178"/>
      <c r="G316" s="178"/>
      <c r="H316" s="178"/>
      <c r="I316" s="178"/>
      <c r="J316" s="178"/>
      <c r="K316" s="178"/>
      <c r="L316" s="178"/>
      <c r="M316" s="178"/>
      <c r="N316" s="178"/>
      <c r="O316" s="178"/>
      <c r="P316" s="178"/>
      <c r="Q316" s="178"/>
      <c r="R316" s="178"/>
      <c r="S316" s="178"/>
      <c r="T316" s="178"/>
      <c r="U316" s="178"/>
      <c r="V316" s="178"/>
    </row>
    <row r="317" spans="1:22" s="168" customFormat="1" x14ac:dyDescent="0.25">
      <c r="A317" s="178"/>
      <c r="B317" s="178"/>
      <c r="C317" s="178"/>
      <c r="D317" s="178"/>
      <c r="E317" s="178"/>
      <c r="F317" s="178"/>
      <c r="G317" s="178"/>
      <c r="H317" s="178"/>
      <c r="I317" s="178"/>
      <c r="J317" s="178"/>
      <c r="K317" s="178"/>
      <c r="L317" s="178"/>
      <c r="M317" s="178"/>
      <c r="N317" s="178"/>
      <c r="O317" s="178"/>
      <c r="P317" s="178"/>
      <c r="Q317" s="178"/>
      <c r="R317" s="178"/>
      <c r="S317" s="178"/>
      <c r="T317" s="178"/>
      <c r="U317" s="178"/>
      <c r="V317" s="178"/>
    </row>
    <row r="318" spans="1:22" s="168" customFormat="1" x14ac:dyDescent="0.25">
      <c r="A318" s="178"/>
      <c r="B318" s="178"/>
      <c r="C318" s="178"/>
      <c r="D318" s="178"/>
      <c r="E318" s="178"/>
      <c r="F318" s="178"/>
      <c r="G318" s="178"/>
      <c r="H318" s="178"/>
      <c r="I318" s="178"/>
      <c r="J318" s="178"/>
      <c r="K318" s="178"/>
      <c r="L318" s="178"/>
      <c r="M318" s="178"/>
      <c r="N318" s="178"/>
      <c r="O318" s="178"/>
      <c r="P318" s="178"/>
      <c r="Q318" s="178"/>
      <c r="R318" s="178"/>
      <c r="S318" s="178"/>
      <c r="T318" s="178"/>
      <c r="U318" s="178"/>
      <c r="V318" s="178"/>
    </row>
    <row r="319" spans="1:22" s="168" customFormat="1" x14ac:dyDescent="0.25">
      <c r="A319" s="178"/>
      <c r="B319" s="178"/>
      <c r="C319" s="178"/>
      <c r="D319" s="178"/>
      <c r="E319" s="178"/>
      <c r="F319" s="178"/>
      <c r="G319" s="178"/>
      <c r="H319" s="178"/>
      <c r="I319" s="178"/>
      <c r="J319" s="178"/>
      <c r="K319" s="178"/>
      <c r="L319" s="178"/>
      <c r="M319" s="178"/>
      <c r="N319" s="178"/>
      <c r="O319" s="178"/>
      <c r="P319" s="178"/>
      <c r="Q319" s="178"/>
      <c r="R319" s="178"/>
      <c r="S319" s="178"/>
      <c r="T319" s="178"/>
      <c r="U319" s="178"/>
      <c r="V319" s="178"/>
    </row>
    <row r="320" spans="1:22" s="168" customFormat="1" x14ac:dyDescent="0.25">
      <c r="A320" s="178"/>
      <c r="B320" s="178"/>
      <c r="C320" s="178"/>
      <c r="D320" s="178"/>
      <c r="E320" s="178"/>
      <c r="F320" s="178"/>
      <c r="G320" s="178"/>
      <c r="H320" s="178"/>
      <c r="I320" s="178"/>
      <c r="J320" s="178"/>
      <c r="K320" s="178"/>
      <c r="L320" s="178"/>
      <c r="M320" s="178"/>
      <c r="N320" s="178"/>
      <c r="O320" s="178"/>
      <c r="P320" s="178"/>
      <c r="Q320" s="178"/>
      <c r="R320" s="178"/>
      <c r="S320" s="178"/>
      <c r="T320" s="178"/>
      <c r="U320" s="178"/>
      <c r="V320" s="178"/>
    </row>
    <row r="321" spans="1:22" s="168" customFormat="1" x14ac:dyDescent="0.25">
      <c r="A321" s="178"/>
      <c r="B321" s="178"/>
      <c r="C321" s="178"/>
      <c r="D321" s="178"/>
      <c r="E321" s="178"/>
      <c r="F321" s="178"/>
      <c r="G321" s="178"/>
      <c r="H321" s="178"/>
      <c r="I321" s="178"/>
      <c r="J321" s="178"/>
      <c r="K321" s="178"/>
      <c r="L321" s="178"/>
      <c r="M321" s="178"/>
      <c r="N321" s="178"/>
      <c r="O321" s="178"/>
      <c r="P321" s="178"/>
      <c r="Q321" s="178"/>
      <c r="R321" s="178"/>
      <c r="S321" s="178"/>
      <c r="T321" s="178"/>
      <c r="U321" s="178"/>
      <c r="V321" s="178"/>
    </row>
    <row r="322" spans="1:22" s="168" customFormat="1" x14ac:dyDescent="0.25">
      <c r="A322" s="178"/>
      <c r="B322" s="178"/>
      <c r="C322" s="178"/>
      <c r="D322" s="178"/>
      <c r="E322" s="178"/>
      <c r="F322" s="178"/>
      <c r="G322" s="178"/>
      <c r="H322" s="178"/>
      <c r="I322" s="178"/>
      <c r="J322" s="178"/>
      <c r="K322" s="178"/>
      <c r="L322" s="178"/>
      <c r="M322" s="178"/>
      <c r="N322" s="178"/>
      <c r="O322" s="178"/>
      <c r="P322" s="178"/>
      <c r="Q322" s="178"/>
      <c r="R322" s="178"/>
      <c r="S322" s="178"/>
      <c r="T322" s="178"/>
      <c r="U322" s="178"/>
      <c r="V322" s="178"/>
    </row>
    <row r="323" spans="1:22" s="168" customFormat="1" x14ac:dyDescent="0.25">
      <c r="A323" s="178"/>
      <c r="B323" s="178"/>
      <c r="C323" s="178"/>
      <c r="D323" s="178"/>
      <c r="E323" s="178"/>
      <c r="F323" s="178"/>
      <c r="G323" s="178"/>
      <c r="H323" s="178"/>
      <c r="I323" s="178"/>
      <c r="J323" s="178"/>
      <c r="K323" s="178"/>
      <c r="L323" s="178"/>
      <c r="M323" s="178"/>
      <c r="N323" s="178"/>
      <c r="O323" s="178"/>
      <c r="P323" s="178"/>
      <c r="Q323" s="178"/>
      <c r="R323" s="178"/>
      <c r="S323" s="178"/>
      <c r="T323" s="178"/>
      <c r="U323" s="178"/>
      <c r="V323" s="178"/>
    </row>
    <row r="324" spans="1:22" s="168" customFormat="1" x14ac:dyDescent="0.25">
      <c r="A324" s="178"/>
      <c r="B324" s="178"/>
      <c r="C324" s="178"/>
      <c r="D324" s="178"/>
      <c r="E324" s="178"/>
      <c r="F324" s="178"/>
      <c r="G324" s="178"/>
      <c r="H324" s="178"/>
      <c r="I324" s="178"/>
      <c r="J324" s="178"/>
      <c r="K324" s="178"/>
      <c r="L324" s="178"/>
      <c r="M324" s="178"/>
      <c r="N324" s="178"/>
      <c r="O324" s="178"/>
      <c r="P324" s="178"/>
      <c r="Q324" s="178"/>
      <c r="R324" s="178"/>
      <c r="S324" s="178"/>
      <c r="T324" s="178"/>
      <c r="U324" s="178"/>
      <c r="V324" s="178"/>
    </row>
    <row r="325" spans="1:22" s="168" customFormat="1" x14ac:dyDescent="0.25">
      <c r="A325" s="178"/>
      <c r="B325" s="178"/>
      <c r="C325" s="178"/>
      <c r="D325" s="178"/>
      <c r="E325" s="178"/>
      <c r="F325" s="178"/>
      <c r="G325" s="178"/>
      <c r="H325" s="178"/>
      <c r="I325" s="178"/>
      <c r="J325" s="178"/>
      <c r="K325" s="178"/>
      <c r="L325" s="178"/>
      <c r="M325" s="178"/>
      <c r="N325" s="178"/>
      <c r="O325" s="178"/>
      <c r="P325" s="178"/>
      <c r="Q325" s="178"/>
      <c r="R325" s="178"/>
      <c r="S325" s="178"/>
      <c r="T325" s="178"/>
      <c r="U325" s="178"/>
      <c r="V325" s="178"/>
    </row>
    <row r="326" spans="1:22" s="168" customFormat="1" x14ac:dyDescent="0.25">
      <c r="A326" s="178"/>
      <c r="B326" s="178"/>
      <c r="C326" s="178"/>
      <c r="D326" s="178"/>
      <c r="E326" s="178"/>
      <c r="F326" s="178"/>
      <c r="G326" s="178"/>
      <c r="H326" s="178"/>
      <c r="I326" s="178"/>
      <c r="J326" s="178"/>
      <c r="K326" s="178"/>
      <c r="L326" s="178"/>
      <c r="M326" s="178"/>
      <c r="N326" s="178"/>
      <c r="O326" s="178"/>
      <c r="P326" s="178"/>
      <c r="Q326" s="178"/>
      <c r="R326" s="178"/>
      <c r="S326" s="178"/>
      <c r="T326" s="178"/>
      <c r="U326" s="178"/>
      <c r="V326" s="178"/>
    </row>
    <row r="327" spans="1:22" s="168" customFormat="1" x14ac:dyDescent="0.25">
      <c r="A327" s="178"/>
      <c r="B327" s="178"/>
      <c r="C327" s="178"/>
      <c r="D327" s="178"/>
      <c r="E327" s="178"/>
      <c r="F327" s="178"/>
      <c r="G327" s="178"/>
      <c r="H327" s="178"/>
      <c r="I327" s="178"/>
      <c r="J327" s="178"/>
      <c r="K327" s="178"/>
      <c r="L327" s="178"/>
      <c r="M327" s="178"/>
      <c r="N327" s="178"/>
      <c r="O327" s="178"/>
      <c r="P327" s="178"/>
      <c r="Q327" s="178"/>
      <c r="R327" s="178"/>
      <c r="S327" s="178"/>
      <c r="T327" s="178"/>
      <c r="U327" s="178"/>
      <c r="V327" s="178"/>
    </row>
    <row r="328" spans="1:22" s="168" customFormat="1" x14ac:dyDescent="0.25">
      <c r="A328" s="178"/>
      <c r="B328" s="178"/>
      <c r="C328" s="178"/>
      <c r="D328" s="178"/>
      <c r="E328" s="178"/>
      <c r="F328" s="178"/>
      <c r="G328" s="178"/>
      <c r="H328" s="178"/>
      <c r="I328" s="178"/>
      <c r="J328" s="178"/>
      <c r="K328" s="178"/>
      <c r="L328" s="178"/>
      <c r="M328" s="178"/>
      <c r="N328" s="178"/>
      <c r="O328" s="178"/>
      <c r="P328" s="178"/>
      <c r="Q328" s="178"/>
      <c r="R328" s="178"/>
      <c r="S328" s="178"/>
      <c r="T328" s="178"/>
      <c r="U328" s="178"/>
      <c r="V328" s="178"/>
    </row>
    <row r="329" spans="1:22" s="168" customFormat="1" x14ac:dyDescent="0.25">
      <c r="A329" s="178"/>
      <c r="B329" s="178"/>
      <c r="C329" s="178"/>
      <c r="D329" s="178"/>
      <c r="E329" s="178"/>
      <c r="F329" s="178"/>
      <c r="G329" s="178"/>
      <c r="H329" s="178"/>
      <c r="I329" s="178"/>
      <c r="J329" s="178"/>
      <c r="K329" s="178"/>
      <c r="L329" s="178"/>
      <c r="M329" s="178"/>
      <c r="N329" s="178"/>
      <c r="O329" s="178"/>
      <c r="P329" s="178"/>
      <c r="Q329" s="178"/>
      <c r="R329" s="178"/>
      <c r="S329" s="178"/>
      <c r="T329" s="178"/>
      <c r="U329" s="178"/>
      <c r="V329" s="178"/>
    </row>
    <row r="330" spans="1:22" s="168" customFormat="1" x14ac:dyDescent="0.25">
      <c r="A330" s="178"/>
      <c r="B330" s="178"/>
      <c r="C330" s="178"/>
      <c r="D330" s="178"/>
      <c r="E330" s="178"/>
      <c r="F330" s="178"/>
      <c r="G330" s="178"/>
      <c r="H330" s="178"/>
      <c r="I330" s="178"/>
      <c r="J330" s="178"/>
      <c r="K330" s="178"/>
      <c r="L330" s="178"/>
      <c r="M330" s="178"/>
      <c r="N330" s="178"/>
      <c r="O330" s="178"/>
      <c r="P330" s="178"/>
      <c r="Q330" s="178"/>
      <c r="R330" s="178"/>
      <c r="S330" s="178"/>
      <c r="T330" s="178"/>
      <c r="U330" s="178"/>
      <c r="V330" s="178"/>
    </row>
    <row r="331" spans="1:22" s="168" customFormat="1" x14ac:dyDescent="0.25">
      <c r="A331" s="178"/>
      <c r="B331" s="178"/>
      <c r="C331" s="178"/>
      <c r="D331" s="178"/>
      <c r="E331" s="178"/>
      <c r="F331" s="178"/>
      <c r="G331" s="178"/>
      <c r="H331" s="178"/>
      <c r="I331" s="178"/>
      <c r="J331" s="178"/>
      <c r="K331" s="178"/>
      <c r="L331" s="178"/>
      <c r="M331" s="178"/>
      <c r="N331" s="178"/>
      <c r="O331" s="178"/>
      <c r="P331" s="178"/>
      <c r="Q331" s="178"/>
      <c r="R331" s="178"/>
      <c r="S331" s="178"/>
      <c r="T331" s="178"/>
      <c r="U331" s="178"/>
      <c r="V331" s="178"/>
    </row>
    <row r="332" spans="1:22" s="168" customFormat="1" x14ac:dyDescent="0.25">
      <c r="A332" s="178"/>
      <c r="B332" s="178"/>
      <c r="C332" s="178"/>
      <c r="D332" s="178"/>
      <c r="E332" s="178"/>
      <c r="F332" s="178"/>
      <c r="G332" s="178"/>
      <c r="H332" s="178"/>
      <c r="I332" s="178"/>
      <c r="J332" s="178"/>
      <c r="K332" s="178"/>
      <c r="L332" s="178"/>
      <c r="M332" s="178"/>
      <c r="N332" s="178"/>
      <c r="O332" s="178"/>
      <c r="P332" s="178"/>
      <c r="Q332" s="178"/>
      <c r="R332" s="178"/>
      <c r="S332" s="178"/>
      <c r="T332" s="178"/>
      <c r="U332" s="178"/>
      <c r="V332" s="178"/>
    </row>
    <row r="333" spans="1:22" s="168" customFormat="1" x14ac:dyDescent="0.25">
      <c r="A333" s="178"/>
      <c r="B333" s="178"/>
      <c r="C333" s="178"/>
      <c r="D333" s="178"/>
      <c r="E333" s="178"/>
      <c r="F333" s="178"/>
      <c r="G333" s="178"/>
      <c r="H333" s="178"/>
      <c r="I333" s="178"/>
      <c r="J333" s="178"/>
      <c r="K333" s="178"/>
      <c r="L333" s="178"/>
      <c r="M333" s="178"/>
      <c r="N333" s="178"/>
      <c r="O333" s="178"/>
      <c r="P333" s="178"/>
      <c r="Q333" s="178"/>
      <c r="R333" s="178"/>
      <c r="S333" s="178"/>
      <c r="T333" s="178"/>
      <c r="U333" s="178"/>
      <c r="V333" s="178"/>
    </row>
    <row r="334" spans="1:22" s="168" customFormat="1" x14ac:dyDescent="0.25">
      <c r="A334" s="178"/>
      <c r="B334" s="178"/>
      <c r="C334" s="178"/>
      <c r="D334" s="178"/>
      <c r="E334" s="178"/>
      <c r="F334" s="178"/>
      <c r="G334" s="178"/>
      <c r="H334" s="178"/>
      <c r="I334" s="178"/>
      <c r="J334" s="178"/>
      <c r="K334" s="178"/>
      <c r="L334" s="178"/>
      <c r="M334" s="178"/>
      <c r="N334" s="178"/>
      <c r="O334" s="178"/>
      <c r="P334" s="178"/>
      <c r="Q334" s="178"/>
      <c r="R334" s="178"/>
      <c r="S334" s="178"/>
      <c r="T334" s="178"/>
      <c r="U334" s="178"/>
      <c r="V334" s="178"/>
    </row>
    <row r="335" spans="1:22" s="168" customFormat="1" x14ac:dyDescent="0.25">
      <c r="A335" s="178"/>
      <c r="B335" s="178"/>
      <c r="C335" s="178"/>
      <c r="D335" s="178"/>
      <c r="E335" s="178"/>
      <c r="F335" s="178"/>
      <c r="G335" s="178"/>
      <c r="H335" s="178"/>
      <c r="I335" s="178"/>
      <c r="J335" s="178"/>
      <c r="K335" s="178"/>
      <c r="L335" s="178"/>
      <c r="M335" s="178"/>
      <c r="N335" s="178"/>
      <c r="O335" s="178"/>
      <c r="P335" s="178"/>
      <c r="Q335" s="178"/>
      <c r="R335" s="178"/>
      <c r="S335" s="178"/>
      <c r="T335" s="178"/>
      <c r="U335" s="178"/>
      <c r="V335" s="178"/>
    </row>
    <row r="336" spans="1:22" s="168" customFormat="1" x14ac:dyDescent="0.25">
      <c r="A336" s="178"/>
      <c r="B336" s="178"/>
      <c r="C336" s="178"/>
      <c r="D336" s="178"/>
      <c r="E336" s="178"/>
      <c r="F336" s="178"/>
      <c r="G336" s="178"/>
      <c r="H336" s="178"/>
      <c r="I336" s="178"/>
      <c r="J336" s="178"/>
      <c r="K336" s="178"/>
      <c r="L336" s="178"/>
      <c r="M336" s="178"/>
      <c r="N336" s="178"/>
      <c r="O336" s="178"/>
      <c r="P336" s="178"/>
      <c r="Q336" s="178"/>
      <c r="R336" s="178"/>
      <c r="S336" s="178"/>
      <c r="T336" s="178"/>
      <c r="U336" s="178"/>
      <c r="V336" s="178"/>
    </row>
    <row r="337" spans="1:22" s="168" customFormat="1" x14ac:dyDescent="0.25">
      <c r="A337" s="178"/>
      <c r="B337" s="178"/>
      <c r="C337" s="178"/>
      <c r="D337" s="178"/>
      <c r="E337" s="178"/>
      <c r="F337" s="178"/>
      <c r="G337" s="178"/>
      <c r="H337" s="178"/>
      <c r="I337" s="178"/>
      <c r="J337" s="178"/>
      <c r="K337" s="178"/>
      <c r="L337" s="178"/>
      <c r="M337" s="178"/>
      <c r="N337" s="178"/>
      <c r="O337" s="178"/>
      <c r="P337" s="178"/>
      <c r="Q337" s="178"/>
      <c r="R337" s="178"/>
      <c r="S337" s="178"/>
      <c r="T337" s="178"/>
      <c r="U337" s="178"/>
      <c r="V337" s="178"/>
    </row>
    <row r="338" spans="1:22" s="168" customFormat="1" x14ac:dyDescent="0.25">
      <c r="A338" s="178"/>
      <c r="B338" s="178"/>
      <c r="C338" s="178"/>
      <c r="D338" s="178"/>
      <c r="E338" s="178"/>
      <c r="F338" s="178"/>
      <c r="G338" s="178"/>
      <c r="H338" s="178"/>
      <c r="I338" s="178"/>
      <c r="J338" s="178"/>
      <c r="K338" s="178"/>
      <c r="L338" s="178"/>
      <c r="M338" s="178"/>
      <c r="N338" s="178"/>
      <c r="O338" s="178"/>
      <c r="P338" s="178"/>
      <c r="Q338" s="178"/>
      <c r="R338" s="178"/>
      <c r="S338" s="178"/>
      <c r="T338" s="178"/>
      <c r="U338" s="178"/>
      <c r="V338" s="178"/>
    </row>
    <row r="339" spans="1:22" s="168" customFormat="1" x14ac:dyDescent="0.25">
      <c r="A339" s="178"/>
      <c r="B339" s="178"/>
      <c r="C339" s="178"/>
      <c r="D339" s="178"/>
      <c r="E339" s="178"/>
      <c r="F339" s="178"/>
      <c r="G339" s="178"/>
      <c r="H339" s="178"/>
      <c r="I339" s="178"/>
      <c r="J339" s="178"/>
      <c r="K339" s="178"/>
      <c r="L339" s="178"/>
      <c r="M339" s="178"/>
      <c r="N339" s="178"/>
      <c r="O339" s="178"/>
      <c r="P339" s="178"/>
      <c r="Q339" s="178"/>
      <c r="R339" s="178"/>
      <c r="S339" s="178"/>
      <c r="T339" s="178"/>
      <c r="U339" s="178"/>
      <c r="V339" s="178"/>
    </row>
    <row r="340" spans="1:22" s="168" customFormat="1" x14ac:dyDescent="0.25">
      <c r="A340" s="178"/>
      <c r="B340" s="178"/>
      <c r="C340" s="178"/>
      <c r="D340" s="178"/>
      <c r="E340" s="178"/>
      <c r="F340" s="178"/>
      <c r="G340" s="178"/>
      <c r="H340" s="178"/>
      <c r="I340" s="178"/>
      <c r="J340" s="178"/>
      <c r="K340" s="178"/>
      <c r="L340" s="178"/>
      <c r="M340" s="178"/>
      <c r="N340" s="178"/>
      <c r="O340" s="178"/>
      <c r="P340" s="178"/>
      <c r="Q340" s="178"/>
      <c r="R340" s="178"/>
      <c r="S340" s="178"/>
      <c r="T340" s="178"/>
      <c r="U340" s="178"/>
      <c r="V340" s="178"/>
    </row>
    <row r="341" spans="1:22" s="168" customFormat="1" x14ac:dyDescent="0.25">
      <c r="A341" s="178"/>
      <c r="B341" s="178"/>
      <c r="C341" s="178"/>
      <c r="D341" s="178"/>
      <c r="E341" s="178"/>
      <c r="F341" s="178"/>
      <c r="G341" s="178"/>
      <c r="H341" s="178"/>
      <c r="I341" s="178"/>
      <c r="J341" s="178"/>
      <c r="K341" s="178"/>
      <c r="L341" s="178"/>
      <c r="M341" s="178"/>
      <c r="N341" s="178"/>
      <c r="O341" s="178"/>
      <c r="P341" s="178"/>
      <c r="Q341" s="178"/>
      <c r="R341" s="178"/>
      <c r="S341" s="178"/>
      <c r="T341" s="178"/>
      <c r="U341" s="178"/>
      <c r="V341" s="178"/>
    </row>
    <row r="342" spans="1:22" s="168" customFormat="1" x14ac:dyDescent="0.25">
      <c r="A342" s="178"/>
      <c r="B342" s="178"/>
      <c r="C342" s="178"/>
      <c r="D342" s="178"/>
      <c r="E342" s="178"/>
      <c r="F342" s="178"/>
      <c r="G342" s="178"/>
      <c r="H342" s="178"/>
      <c r="I342" s="178"/>
      <c r="J342" s="178"/>
      <c r="K342" s="178"/>
      <c r="L342" s="178"/>
      <c r="M342" s="178"/>
      <c r="N342" s="178"/>
      <c r="O342" s="178"/>
      <c r="P342" s="178"/>
      <c r="Q342" s="178"/>
      <c r="R342" s="178"/>
      <c r="S342" s="178"/>
      <c r="T342" s="178"/>
      <c r="U342" s="178"/>
      <c r="V342" s="178"/>
    </row>
    <row r="343" spans="1:22" s="168" customFormat="1" x14ac:dyDescent="0.25">
      <c r="A343" s="178"/>
      <c r="B343" s="178"/>
      <c r="C343" s="178"/>
      <c r="D343" s="178"/>
      <c r="E343" s="178"/>
      <c r="F343" s="178"/>
      <c r="G343" s="178"/>
      <c r="H343" s="178"/>
      <c r="I343" s="178"/>
      <c r="J343" s="178"/>
      <c r="K343" s="178"/>
      <c r="L343" s="178"/>
      <c r="M343" s="178"/>
      <c r="N343" s="178"/>
      <c r="O343" s="178"/>
      <c r="P343" s="178"/>
      <c r="Q343" s="178"/>
      <c r="R343" s="178"/>
      <c r="S343" s="178"/>
      <c r="T343" s="178"/>
      <c r="U343" s="178"/>
      <c r="V343" s="178"/>
    </row>
    <row r="344" spans="1:22" s="168" customFormat="1" x14ac:dyDescent="0.25">
      <c r="A344" s="178"/>
      <c r="B344" s="178"/>
      <c r="C344" s="178"/>
      <c r="D344" s="178"/>
      <c r="E344" s="178"/>
      <c r="F344" s="178"/>
      <c r="G344" s="178"/>
      <c r="H344" s="178"/>
      <c r="I344" s="178"/>
      <c r="J344" s="178"/>
      <c r="K344" s="178"/>
      <c r="L344" s="178"/>
      <c r="M344" s="178"/>
      <c r="N344" s="178"/>
      <c r="O344" s="178"/>
      <c r="P344" s="178"/>
      <c r="Q344" s="178"/>
      <c r="R344" s="178"/>
      <c r="S344" s="178"/>
      <c r="T344" s="178"/>
      <c r="U344" s="178"/>
      <c r="V344" s="178"/>
    </row>
    <row r="345" spans="1:22" s="168" customFormat="1" x14ac:dyDescent="0.25">
      <c r="A345" s="178"/>
      <c r="B345" s="178"/>
      <c r="C345" s="178"/>
      <c r="D345" s="178"/>
      <c r="E345" s="178"/>
      <c r="F345" s="178"/>
      <c r="G345" s="178"/>
      <c r="H345" s="178"/>
      <c r="I345" s="178"/>
      <c r="J345" s="178"/>
      <c r="K345" s="178"/>
      <c r="L345" s="178"/>
      <c r="M345" s="178"/>
      <c r="N345" s="178"/>
      <c r="O345" s="178"/>
      <c r="P345" s="178"/>
      <c r="Q345" s="178"/>
      <c r="R345" s="178"/>
      <c r="S345" s="178"/>
      <c r="T345" s="178"/>
      <c r="U345" s="178"/>
      <c r="V345" s="178"/>
    </row>
    <row r="346" spans="1:22" s="168" customFormat="1" x14ac:dyDescent="0.25">
      <c r="A346" s="178"/>
      <c r="B346" s="178"/>
      <c r="C346" s="178"/>
      <c r="D346" s="178"/>
      <c r="E346" s="178"/>
      <c r="F346" s="178"/>
      <c r="G346" s="178"/>
      <c r="H346" s="178"/>
      <c r="I346" s="178"/>
      <c r="J346" s="178"/>
      <c r="K346" s="178"/>
      <c r="L346" s="178"/>
      <c r="M346" s="178"/>
      <c r="N346" s="178"/>
      <c r="O346" s="178"/>
      <c r="P346" s="178"/>
      <c r="Q346" s="178"/>
      <c r="R346" s="178"/>
      <c r="S346" s="178"/>
      <c r="T346" s="178"/>
      <c r="U346" s="178"/>
      <c r="V346" s="178"/>
    </row>
    <row r="347" spans="1:22" s="168" customFormat="1" x14ac:dyDescent="0.25">
      <c r="A347" s="178"/>
      <c r="B347" s="178"/>
      <c r="C347" s="178"/>
      <c r="D347" s="178"/>
      <c r="E347" s="178"/>
      <c r="F347" s="178"/>
      <c r="G347" s="178"/>
      <c r="H347" s="178"/>
      <c r="I347" s="178"/>
      <c r="J347" s="178"/>
      <c r="K347" s="178"/>
      <c r="L347" s="178"/>
      <c r="M347" s="178"/>
      <c r="N347" s="178"/>
      <c r="O347" s="178"/>
      <c r="P347" s="178"/>
      <c r="Q347" s="178"/>
      <c r="R347" s="178"/>
      <c r="S347" s="178"/>
      <c r="T347" s="178"/>
      <c r="U347" s="178"/>
      <c r="V347" s="178"/>
    </row>
    <row r="348" spans="1:22" s="168" customFormat="1" x14ac:dyDescent="0.25">
      <c r="A348" s="178"/>
      <c r="B348" s="178"/>
      <c r="C348" s="178"/>
      <c r="D348" s="178"/>
      <c r="E348" s="178"/>
      <c r="F348" s="178"/>
      <c r="G348" s="178"/>
      <c r="H348" s="178"/>
      <c r="I348" s="178"/>
      <c r="J348" s="17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</row>
    <row r="349" spans="1:22" s="168" customFormat="1" x14ac:dyDescent="0.25">
      <c r="A349" s="178"/>
      <c r="B349" s="178"/>
      <c r="C349" s="178"/>
      <c r="D349" s="178"/>
      <c r="E349" s="178"/>
      <c r="F349" s="178"/>
      <c r="G349" s="178"/>
      <c r="H349" s="178"/>
      <c r="I349" s="178"/>
      <c r="J349" s="178"/>
      <c r="K349" s="178"/>
      <c r="L349" s="178"/>
      <c r="M349" s="178"/>
      <c r="N349" s="178"/>
      <c r="O349" s="178"/>
      <c r="P349" s="178"/>
      <c r="Q349" s="178"/>
      <c r="R349" s="178"/>
      <c r="S349" s="178"/>
      <c r="T349" s="178"/>
      <c r="U349" s="178"/>
      <c r="V349" s="178"/>
    </row>
    <row r="350" spans="1:22" s="168" customFormat="1" x14ac:dyDescent="0.25">
      <c r="A350" s="178"/>
      <c r="B350" s="178"/>
      <c r="C350" s="178"/>
      <c r="D350" s="178"/>
      <c r="E350" s="178"/>
      <c r="F350" s="178"/>
      <c r="G350" s="178"/>
      <c r="H350" s="178"/>
      <c r="I350" s="178"/>
      <c r="J350" s="178"/>
      <c r="K350" s="178"/>
      <c r="L350" s="178"/>
      <c r="M350" s="178"/>
      <c r="N350" s="178"/>
      <c r="O350" s="178"/>
      <c r="P350" s="178"/>
      <c r="Q350" s="178"/>
      <c r="R350" s="178"/>
      <c r="S350" s="178"/>
      <c r="T350" s="178"/>
      <c r="U350" s="178"/>
      <c r="V350" s="178"/>
    </row>
    <row r="351" spans="1:22" s="168" customFormat="1" x14ac:dyDescent="0.25">
      <c r="A351" s="178"/>
      <c r="B351" s="178"/>
      <c r="C351" s="178"/>
      <c r="D351" s="178"/>
      <c r="E351" s="178"/>
      <c r="F351" s="178"/>
      <c r="G351" s="178"/>
      <c r="H351" s="178"/>
      <c r="I351" s="178"/>
      <c r="J351" s="178"/>
      <c r="K351" s="178"/>
      <c r="L351" s="178"/>
      <c r="M351" s="178"/>
      <c r="N351" s="178"/>
      <c r="O351" s="178"/>
      <c r="P351" s="178"/>
      <c r="Q351" s="178"/>
      <c r="R351" s="178"/>
      <c r="S351" s="178"/>
      <c r="T351" s="178"/>
      <c r="U351" s="178"/>
      <c r="V351" s="178"/>
    </row>
    <row r="352" spans="1:22" x14ac:dyDescent="0.25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178"/>
      <c r="R352" s="178"/>
      <c r="S352" s="178"/>
      <c r="T352" s="178"/>
      <c r="U352" s="178"/>
      <c r="V352" s="178"/>
    </row>
    <row r="353" spans="1:22" x14ac:dyDescent="0.25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178"/>
      <c r="R353" s="178"/>
      <c r="S353" s="178"/>
      <c r="T353" s="178"/>
      <c r="U353" s="178"/>
      <c r="V353" s="178"/>
    </row>
    <row r="354" spans="1:22" x14ac:dyDescent="0.25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178"/>
      <c r="R354" s="178"/>
      <c r="S354" s="178"/>
      <c r="T354" s="178"/>
      <c r="U354" s="178"/>
      <c r="V354" s="178"/>
    </row>
    <row r="355" spans="1:22" x14ac:dyDescent="0.25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178"/>
      <c r="R355" s="178"/>
      <c r="S355" s="178"/>
      <c r="T355" s="178"/>
      <c r="U355" s="178"/>
      <c r="V355" s="178"/>
    </row>
    <row r="356" spans="1:22" x14ac:dyDescent="0.25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178"/>
      <c r="R356" s="178"/>
      <c r="S356" s="178"/>
      <c r="T356" s="178"/>
      <c r="U356" s="178"/>
      <c r="V356" s="178"/>
    </row>
    <row r="357" spans="1:22" x14ac:dyDescent="0.25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178"/>
      <c r="R357" s="178"/>
      <c r="S357" s="178"/>
      <c r="T357" s="178"/>
      <c r="U357" s="178"/>
      <c r="V357" s="178"/>
    </row>
    <row r="358" spans="1:22" x14ac:dyDescent="0.25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178"/>
      <c r="R358" s="178"/>
      <c r="S358" s="178"/>
      <c r="T358" s="178"/>
      <c r="U358" s="178"/>
      <c r="V358" s="178"/>
    </row>
    <row r="359" spans="1:22" x14ac:dyDescent="0.25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178"/>
      <c r="R359" s="178"/>
      <c r="S359" s="178"/>
      <c r="T359" s="178"/>
      <c r="U359" s="178"/>
      <c r="V359" s="178"/>
    </row>
    <row r="360" spans="1:22" x14ac:dyDescent="0.25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178"/>
      <c r="R360" s="178"/>
      <c r="S360" s="178"/>
      <c r="T360" s="178"/>
      <c r="U360" s="178"/>
      <c r="V360" s="178"/>
    </row>
    <row r="361" spans="1:22" x14ac:dyDescent="0.25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178"/>
      <c r="R361" s="178"/>
      <c r="S361" s="178"/>
      <c r="T361" s="178"/>
      <c r="U361" s="178"/>
      <c r="V361" s="178"/>
    </row>
    <row r="362" spans="1:22" x14ac:dyDescent="0.25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178"/>
      <c r="R362" s="178"/>
      <c r="S362" s="178"/>
      <c r="T362" s="178"/>
      <c r="U362" s="178"/>
      <c r="V362" s="178"/>
    </row>
    <row r="363" spans="1:22" x14ac:dyDescent="0.25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178"/>
      <c r="R363" s="178"/>
      <c r="S363" s="178"/>
      <c r="T363" s="178"/>
      <c r="U363" s="178"/>
      <c r="V363" s="178"/>
    </row>
    <row r="364" spans="1:22" x14ac:dyDescent="0.25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178"/>
      <c r="R364" s="178"/>
      <c r="S364" s="178"/>
      <c r="T364" s="178"/>
      <c r="U364" s="178"/>
      <c r="V364" s="178"/>
    </row>
    <row r="365" spans="1:22" x14ac:dyDescent="0.25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178"/>
      <c r="R365" s="178"/>
      <c r="S365" s="178"/>
      <c r="T365" s="178"/>
      <c r="U365" s="178"/>
      <c r="V365" s="178"/>
    </row>
    <row r="366" spans="1:22" x14ac:dyDescent="0.25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178"/>
      <c r="R366" s="178"/>
      <c r="S366" s="178"/>
      <c r="T366" s="178"/>
      <c r="U366" s="178"/>
      <c r="V366" s="178"/>
    </row>
    <row r="367" spans="1:22" x14ac:dyDescent="0.25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178"/>
      <c r="R367" s="178"/>
      <c r="S367" s="178"/>
      <c r="T367" s="178"/>
      <c r="U367" s="178"/>
      <c r="V367" s="178"/>
    </row>
    <row r="368" spans="1:22" x14ac:dyDescent="0.25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178"/>
      <c r="R368" s="178"/>
      <c r="S368" s="178"/>
      <c r="T368" s="178"/>
      <c r="U368" s="178"/>
      <c r="V368" s="178"/>
    </row>
    <row r="369" spans="1:22" x14ac:dyDescent="0.25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178"/>
      <c r="R369" s="178"/>
      <c r="S369" s="178"/>
      <c r="T369" s="178"/>
      <c r="U369" s="178"/>
      <c r="V369" s="178"/>
    </row>
    <row r="370" spans="1:22" x14ac:dyDescent="0.25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178"/>
      <c r="R370" s="178"/>
      <c r="S370" s="178"/>
      <c r="T370" s="178"/>
      <c r="U370" s="178"/>
      <c r="V370" s="178"/>
    </row>
    <row r="371" spans="1:22" x14ac:dyDescent="0.25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178"/>
      <c r="R371" s="178"/>
      <c r="S371" s="178"/>
      <c r="T371" s="178"/>
      <c r="U371" s="178"/>
      <c r="V371" s="178"/>
    </row>
    <row r="372" spans="1:22" x14ac:dyDescent="0.25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178"/>
      <c r="R372" s="178"/>
      <c r="S372" s="178"/>
      <c r="T372" s="178"/>
      <c r="U372" s="178"/>
      <c r="V372" s="178"/>
    </row>
    <row r="373" spans="1:22" x14ac:dyDescent="0.25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178"/>
      <c r="R373" s="178"/>
      <c r="S373" s="178"/>
      <c r="T373" s="178"/>
      <c r="U373" s="178"/>
      <c r="V373" s="178"/>
    </row>
    <row r="374" spans="1:22" x14ac:dyDescent="0.25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178"/>
      <c r="R374" s="178"/>
      <c r="S374" s="178"/>
      <c r="T374" s="178"/>
      <c r="U374" s="178"/>
      <c r="V374" s="178"/>
    </row>
    <row r="375" spans="1:22" x14ac:dyDescent="0.25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178"/>
      <c r="R375" s="178"/>
      <c r="S375" s="178"/>
      <c r="T375" s="178"/>
      <c r="U375" s="178"/>
      <c r="V375" s="178"/>
    </row>
    <row r="376" spans="1:22" x14ac:dyDescent="0.25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178"/>
      <c r="R376" s="178"/>
      <c r="S376" s="178"/>
      <c r="T376" s="178"/>
      <c r="U376" s="178"/>
      <c r="V376" s="178"/>
    </row>
    <row r="377" spans="1:22" x14ac:dyDescent="0.25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178"/>
      <c r="R377" s="178"/>
      <c r="S377" s="178"/>
      <c r="T377" s="178"/>
      <c r="U377" s="178"/>
      <c r="V377" s="178"/>
    </row>
    <row r="378" spans="1:22" x14ac:dyDescent="0.25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178"/>
      <c r="R378" s="178"/>
      <c r="S378" s="178"/>
      <c r="T378" s="178"/>
      <c r="U378" s="178"/>
      <c r="V378" s="178"/>
    </row>
    <row r="379" spans="1:22" x14ac:dyDescent="0.25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178"/>
      <c r="R379" s="178"/>
      <c r="S379" s="178"/>
      <c r="T379" s="178"/>
      <c r="U379" s="178"/>
      <c r="V379" s="178"/>
    </row>
    <row r="380" spans="1:22" x14ac:dyDescent="0.25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178"/>
      <c r="R380" s="178"/>
      <c r="S380" s="178"/>
      <c r="T380" s="178"/>
      <c r="U380" s="178"/>
      <c r="V380" s="178"/>
    </row>
    <row r="381" spans="1:22" x14ac:dyDescent="0.25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178"/>
      <c r="R381" s="178"/>
      <c r="S381" s="178"/>
      <c r="T381" s="178"/>
      <c r="U381" s="178"/>
      <c r="V381" s="178"/>
    </row>
    <row r="382" spans="1:22" x14ac:dyDescent="0.25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178"/>
      <c r="R382" s="178"/>
      <c r="S382" s="178"/>
      <c r="T382" s="178"/>
      <c r="U382" s="178"/>
      <c r="V382" s="178"/>
    </row>
    <row r="383" spans="1:22" x14ac:dyDescent="0.25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178"/>
      <c r="R383" s="178"/>
      <c r="S383" s="178"/>
      <c r="T383" s="178"/>
      <c r="U383" s="178"/>
      <c r="V383" s="178"/>
    </row>
    <row r="384" spans="1:22" x14ac:dyDescent="0.25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178"/>
      <c r="R384" s="178"/>
      <c r="S384" s="178"/>
      <c r="T384" s="178"/>
      <c r="U384" s="178"/>
      <c r="V384" s="178"/>
    </row>
    <row r="385" spans="1:22" x14ac:dyDescent="0.25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178"/>
      <c r="R385" s="178"/>
      <c r="S385" s="178"/>
      <c r="T385" s="178"/>
      <c r="U385" s="178"/>
      <c r="V385" s="178"/>
    </row>
    <row r="386" spans="1:22" x14ac:dyDescent="0.25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178"/>
      <c r="R386" s="178"/>
      <c r="S386" s="178"/>
      <c r="T386" s="178"/>
      <c r="U386" s="178"/>
      <c r="V386" s="178"/>
    </row>
    <row r="387" spans="1:22" x14ac:dyDescent="0.25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178"/>
      <c r="R387" s="178"/>
      <c r="S387" s="178"/>
      <c r="T387" s="178"/>
      <c r="U387" s="178"/>
      <c r="V387" s="178"/>
    </row>
    <row r="388" spans="1:22" x14ac:dyDescent="0.25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178"/>
      <c r="R388" s="178"/>
      <c r="S388" s="178"/>
      <c r="T388" s="178"/>
      <c r="U388" s="178"/>
      <c r="V388" s="178"/>
    </row>
    <row r="389" spans="1:22" x14ac:dyDescent="0.25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178"/>
      <c r="R389" s="178"/>
      <c r="S389" s="178"/>
      <c r="T389" s="178"/>
      <c r="U389" s="178"/>
      <c r="V389" s="178"/>
    </row>
    <row r="390" spans="1:22" x14ac:dyDescent="0.25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178"/>
      <c r="R390" s="178"/>
      <c r="S390" s="178"/>
      <c r="T390" s="178"/>
      <c r="U390" s="178"/>
      <c r="V390" s="178"/>
    </row>
    <row r="391" spans="1:22" x14ac:dyDescent="0.25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178"/>
      <c r="R391" s="178"/>
      <c r="S391" s="178"/>
      <c r="T391" s="178"/>
      <c r="U391" s="178"/>
      <c r="V391" s="178"/>
    </row>
    <row r="392" spans="1:22" x14ac:dyDescent="0.25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178"/>
      <c r="R392" s="178"/>
      <c r="S392" s="178"/>
      <c r="T392" s="178"/>
      <c r="U392" s="178"/>
      <c r="V392" s="178"/>
    </row>
    <row r="393" spans="1:22" x14ac:dyDescent="0.25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178"/>
      <c r="R393" s="178"/>
      <c r="S393" s="178"/>
      <c r="T393" s="178"/>
      <c r="U393" s="178"/>
      <c r="V393" s="178"/>
    </row>
    <row r="394" spans="1:22" x14ac:dyDescent="0.25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178"/>
      <c r="R394" s="178"/>
      <c r="S394" s="178"/>
      <c r="T394" s="178"/>
      <c r="U394" s="178"/>
      <c r="V394" s="178"/>
    </row>
    <row r="395" spans="1:22" x14ac:dyDescent="0.25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178"/>
      <c r="R395" s="178"/>
      <c r="S395" s="178"/>
      <c r="T395" s="178"/>
      <c r="U395" s="178"/>
      <c r="V395" s="178"/>
    </row>
    <row r="396" spans="1:22" x14ac:dyDescent="0.25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178"/>
      <c r="R396" s="178"/>
      <c r="S396" s="178"/>
      <c r="T396" s="178"/>
      <c r="U396" s="178"/>
      <c r="V396" s="178"/>
    </row>
    <row r="397" spans="1:22" x14ac:dyDescent="0.25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178"/>
      <c r="R397" s="178"/>
      <c r="S397" s="178"/>
      <c r="T397" s="178"/>
      <c r="U397" s="178"/>
      <c r="V397" s="178"/>
    </row>
    <row r="398" spans="1:22" x14ac:dyDescent="0.25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178"/>
      <c r="R398" s="178"/>
      <c r="S398" s="178"/>
      <c r="T398" s="178"/>
      <c r="U398" s="178"/>
      <c r="V398" s="178"/>
    </row>
    <row r="399" spans="1:22" x14ac:dyDescent="0.25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178"/>
      <c r="R399" s="178"/>
      <c r="S399" s="178"/>
      <c r="T399" s="178"/>
      <c r="U399" s="178"/>
      <c r="V399" s="178"/>
    </row>
    <row r="400" spans="1:22" x14ac:dyDescent="0.25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178"/>
      <c r="R400" s="178"/>
      <c r="S400" s="178"/>
      <c r="T400" s="178"/>
      <c r="U400" s="178"/>
      <c r="V400" s="178"/>
    </row>
    <row r="401" spans="1:22" x14ac:dyDescent="0.25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178"/>
      <c r="R401" s="178"/>
      <c r="S401" s="178"/>
      <c r="T401" s="178"/>
      <c r="U401" s="178"/>
      <c r="V401" s="178"/>
    </row>
    <row r="402" spans="1:22" x14ac:dyDescent="0.25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178"/>
      <c r="R402" s="178"/>
      <c r="S402" s="178"/>
      <c r="T402" s="178"/>
      <c r="U402" s="178"/>
      <c r="V402" s="178"/>
    </row>
    <row r="403" spans="1:22" x14ac:dyDescent="0.25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178"/>
      <c r="R403" s="178"/>
      <c r="S403" s="178"/>
      <c r="T403" s="178"/>
      <c r="U403" s="178"/>
      <c r="V403" s="178"/>
    </row>
    <row r="404" spans="1:22" x14ac:dyDescent="0.25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178"/>
      <c r="R404" s="178"/>
      <c r="S404" s="178"/>
      <c r="T404" s="178"/>
      <c r="U404" s="178"/>
      <c r="V404" s="178"/>
    </row>
    <row r="405" spans="1:22" x14ac:dyDescent="0.25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178"/>
      <c r="R405" s="178"/>
      <c r="S405" s="178"/>
      <c r="T405" s="178"/>
      <c r="U405" s="178"/>
      <c r="V405" s="178"/>
    </row>
    <row r="406" spans="1:22" x14ac:dyDescent="0.25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178"/>
      <c r="R406" s="178"/>
      <c r="S406" s="178"/>
      <c r="T406" s="178"/>
      <c r="U406" s="178"/>
      <c r="V406" s="178"/>
    </row>
    <row r="407" spans="1:22" x14ac:dyDescent="0.25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178"/>
      <c r="R407" s="178"/>
      <c r="S407" s="178"/>
      <c r="T407" s="178"/>
      <c r="U407" s="178"/>
      <c r="V407" s="178"/>
    </row>
    <row r="408" spans="1:22" x14ac:dyDescent="0.25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178"/>
      <c r="R408" s="178"/>
      <c r="S408" s="178"/>
      <c r="T408" s="178"/>
      <c r="U408" s="178"/>
      <c r="V408" s="178"/>
    </row>
    <row r="409" spans="1:22" x14ac:dyDescent="0.25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178"/>
      <c r="R409" s="178"/>
      <c r="S409" s="178"/>
      <c r="T409" s="178"/>
      <c r="U409" s="178"/>
      <c r="V409" s="178"/>
    </row>
    <row r="410" spans="1:22" x14ac:dyDescent="0.25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178"/>
      <c r="R410" s="178"/>
      <c r="S410" s="178"/>
      <c r="T410" s="178"/>
      <c r="U410" s="178"/>
      <c r="V410" s="178"/>
    </row>
    <row r="411" spans="1:22" x14ac:dyDescent="0.25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178"/>
      <c r="R411" s="178"/>
      <c r="S411" s="178"/>
      <c r="T411" s="178"/>
      <c r="U411" s="178"/>
      <c r="V411" s="178"/>
    </row>
    <row r="412" spans="1:22" x14ac:dyDescent="0.25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178"/>
      <c r="R412" s="178"/>
      <c r="S412" s="178"/>
      <c r="T412" s="178"/>
      <c r="U412" s="178"/>
      <c r="V412" s="178"/>
    </row>
    <row r="413" spans="1:22" x14ac:dyDescent="0.25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178"/>
      <c r="R413" s="178"/>
      <c r="S413" s="178"/>
      <c r="T413" s="178"/>
      <c r="U413" s="178"/>
      <c r="V413" s="178"/>
    </row>
    <row r="414" spans="1:22" x14ac:dyDescent="0.25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178"/>
      <c r="R414" s="178"/>
      <c r="S414" s="178"/>
      <c r="T414" s="178"/>
      <c r="U414" s="178"/>
      <c r="V414" s="178"/>
    </row>
    <row r="415" spans="1:22" x14ac:dyDescent="0.25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178"/>
      <c r="R415" s="178"/>
      <c r="S415" s="178"/>
      <c r="T415" s="178"/>
      <c r="U415" s="178"/>
      <c r="V415" s="178"/>
    </row>
    <row r="416" spans="1:22" x14ac:dyDescent="0.25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178"/>
      <c r="R416" s="178"/>
      <c r="S416" s="178"/>
      <c r="T416" s="178"/>
      <c r="U416" s="178"/>
      <c r="V416" s="178"/>
    </row>
    <row r="417" spans="1:22" x14ac:dyDescent="0.25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178"/>
      <c r="R417" s="178"/>
      <c r="S417" s="178"/>
      <c r="T417" s="178"/>
      <c r="U417" s="178"/>
      <c r="V417" s="178"/>
    </row>
    <row r="418" spans="1:22" x14ac:dyDescent="0.25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178"/>
      <c r="R418" s="178"/>
      <c r="S418" s="178"/>
      <c r="T418" s="178"/>
      <c r="U418" s="178"/>
      <c r="V418" s="178"/>
    </row>
    <row r="419" spans="1:22" x14ac:dyDescent="0.25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178"/>
      <c r="R419" s="178"/>
      <c r="S419" s="178"/>
      <c r="T419" s="178"/>
      <c r="U419" s="178"/>
      <c r="V419" s="178"/>
    </row>
    <row r="420" spans="1:22" x14ac:dyDescent="0.25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178"/>
      <c r="R420" s="178"/>
      <c r="S420" s="178"/>
      <c r="T420" s="178"/>
      <c r="U420" s="178"/>
      <c r="V420" s="178"/>
    </row>
    <row r="421" spans="1:22" x14ac:dyDescent="0.25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178"/>
      <c r="R421" s="178"/>
      <c r="S421" s="178"/>
      <c r="T421" s="178"/>
      <c r="U421" s="178"/>
      <c r="V421" s="178"/>
    </row>
    <row r="422" spans="1:22" x14ac:dyDescent="0.25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178"/>
      <c r="R422" s="178"/>
      <c r="S422" s="178"/>
      <c r="T422" s="178"/>
      <c r="U422" s="178"/>
      <c r="V422" s="178"/>
    </row>
    <row r="423" spans="1:22" x14ac:dyDescent="0.25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178"/>
      <c r="R423" s="178"/>
      <c r="S423" s="178"/>
      <c r="T423" s="178"/>
      <c r="U423" s="178"/>
      <c r="V423" s="178"/>
    </row>
    <row r="424" spans="1:22" x14ac:dyDescent="0.25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178"/>
      <c r="R424" s="178"/>
      <c r="S424" s="178"/>
      <c r="T424" s="178"/>
      <c r="U424" s="178"/>
      <c r="V424" s="178"/>
    </row>
    <row r="425" spans="1:22" x14ac:dyDescent="0.25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178"/>
      <c r="R425" s="178"/>
      <c r="S425" s="178"/>
      <c r="T425" s="178"/>
      <c r="U425" s="178"/>
      <c r="V425" s="178"/>
    </row>
    <row r="426" spans="1:22" x14ac:dyDescent="0.25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178"/>
      <c r="R426" s="178"/>
      <c r="S426" s="178"/>
      <c r="T426" s="178"/>
      <c r="U426" s="178"/>
      <c r="V426" s="178"/>
    </row>
    <row r="427" spans="1:22" x14ac:dyDescent="0.25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178"/>
      <c r="R427" s="178"/>
      <c r="S427" s="178"/>
      <c r="T427" s="178"/>
      <c r="U427" s="178"/>
      <c r="V427" s="178"/>
    </row>
    <row r="428" spans="1:22" x14ac:dyDescent="0.25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178"/>
      <c r="R428" s="178"/>
      <c r="S428" s="178"/>
      <c r="T428" s="178"/>
      <c r="U428" s="178"/>
      <c r="V428" s="178"/>
    </row>
    <row r="429" spans="1:22" x14ac:dyDescent="0.25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178"/>
      <c r="R429" s="178"/>
      <c r="S429" s="178"/>
      <c r="T429" s="178"/>
      <c r="U429" s="178"/>
      <c r="V429" s="178"/>
    </row>
    <row r="430" spans="1:22" x14ac:dyDescent="0.25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178"/>
      <c r="R430" s="178"/>
      <c r="S430" s="178"/>
      <c r="T430" s="178"/>
      <c r="U430" s="178"/>
      <c r="V430" s="178"/>
    </row>
    <row r="431" spans="1:22" x14ac:dyDescent="0.25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178"/>
      <c r="R431" s="178"/>
      <c r="S431" s="178"/>
      <c r="T431" s="178"/>
      <c r="U431" s="178"/>
      <c r="V431" s="178"/>
    </row>
    <row r="432" spans="1:22" x14ac:dyDescent="0.25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178"/>
      <c r="R432" s="178"/>
      <c r="S432" s="178"/>
      <c r="T432" s="178"/>
      <c r="U432" s="178"/>
      <c r="V432" s="178"/>
    </row>
    <row r="433" spans="1:22" x14ac:dyDescent="0.25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178"/>
      <c r="R433" s="178"/>
      <c r="S433" s="178"/>
      <c r="T433" s="178"/>
      <c r="U433" s="178"/>
      <c r="V433" s="178"/>
    </row>
    <row r="434" spans="1:22" x14ac:dyDescent="0.25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178"/>
      <c r="R434" s="178"/>
      <c r="S434" s="178"/>
      <c r="T434" s="178"/>
      <c r="U434" s="178"/>
      <c r="V434" s="178"/>
    </row>
    <row r="435" spans="1:22" x14ac:dyDescent="0.25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178"/>
      <c r="R435" s="178"/>
      <c r="S435" s="178"/>
      <c r="T435" s="178"/>
      <c r="U435" s="178"/>
      <c r="V435" s="178"/>
    </row>
    <row r="436" spans="1:22" x14ac:dyDescent="0.25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178"/>
      <c r="R436" s="178"/>
      <c r="S436" s="178"/>
      <c r="T436" s="178"/>
      <c r="U436" s="178"/>
      <c r="V436" s="178"/>
    </row>
    <row r="437" spans="1:22" x14ac:dyDescent="0.25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178"/>
      <c r="R437" s="178"/>
      <c r="S437" s="178"/>
      <c r="T437" s="178"/>
      <c r="U437" s="178"/>
      <c r="V437" s="178"/>
    </row>
    <row r="438" spans="1:22" x14ac:dyDescent="0.25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178"/>
      <c r="R438" s="178"/>
      <c r="S438" s="178"/>
      <c r="T438" s="178"/>
      <c r="U438" s="178"/>
      <c r="V438" s="178"/>
    </row>
    <row r="439" spans="1:22" x14ac:dyDescent="0.25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178"/>
      <c r="R439" s="178"/>
      <c r="S439" s="178"/>
      <c r="T439" s="178"/>
      <c r="U439" s="178"/>
      <c r="V439" s="178"/>
    </row>
    <row r="440" spans="1:22" x14ac:dyDescent="0.25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178"/>
      <c r="R440" s="178"/>
      <c r="S440" s="178"/>
      <c r="T440" s="178"/>
      <c r="U440" s="178"/>
      <c r="V440" s="178"/>
    </row>
    <row r="441" spans="1:22" x14ac:dyDescent="0.25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178"/>
      <c r="R441" s="178"/>
      <c r="S441" s="178"/>
      <c r="T441" s="178"/>
      <c r="U441" s="178"/>
      <c r="V441" s="178"/>
    </row>
    <row r="442" spans="1:22" x14ac:dyDescent="0.25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178"/>
      <c r="R442" s="178"/>
      <c r="S442" s="178"/>
      <c r="T442" s="178"/>
      <c r="U442" s="178"/>
      <c r="V442" s="178"/>
    </row>
    <row r="443" spans="1:22" x14ac:dyDescent="0.25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178"/>
      <c r="R443" s="178"/>
      <c r="S443" s="178"/>
      <c r="T443" s="178"/>
      <c r="U443" s="178"/>
      <c r="V443" s="178"/>
    </row>
    <row r="444" spans="1:22" x14ac:dyDescent="0.25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178"/>
      <c r="R444" s="178"/>
      <c r="S444" s="178"/>
      <c r="T444" s="178"/>
      <c r="U444" s="178"/>
      <c r="V444" s="178"/>
    </row>
    <row r="445" spans="1:22" x14ac:dyDescent="0.25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178"/>
      <c r="R445" s="178"/>
      <c r="S445" s="178"/>
      <c r="T445" s="178"/>
      <c r="U445" s="178"/>
      <c r="V445" s="178"/>
    </row>
    <row r="446" spans="1:22" x14ac:dyDescent="0.25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178"/>
      <c r="R446" s="178"/>
      <c r="S446" s="178"/>
      <c r="T446" s="178"/>
      <c r="U446" s="178"/>
      <c r="V446" s="178"/>
    </row>
    <row r="447" spans="1:22" x14ac:dyDescent="0.25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178"/>
      <c r="R447" s="178"/>
      <c r="S447" s="178"/>
      <c r="T447" s="178"/>
      <c r="U447" s="178"/>
      <c r="V447" s="178"/>
    </row>
    <row r="448" spans="1:22" x14ac:dyDescent="0.25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178"/>
      <c r="R448" s="178"/>
      <c r="S448" s="178"/>
      <c r="T448" s="178"/>
      <c r="U448" s="178"/>
      <c r="V448" s="178"/>
    </row>
    <row r="449" spans="1:22" x14ac:dyDescent="0.25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178"/>
      <c r="R449" s="178"/>
      <c r="S449" s="178"/>
      <c r="T449" s="178"/>
      <c r="U449" s="178"/>
      <c r="V449" s="178"/>
    </row>
    <row r="450" spans="1:22" x14ac:dyDescent="0.25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178"/>
      <c r="R450" s="178"/>
      <c r="S450" s="178"/>
      <c r="T450" s="178"/>
      <c r="U450" s="178"/>
      <c r="V450" s="178"/>
    </row>
    <row r="451" spans="1:22" x14ac:dyDescent="0.25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178"/>
      <c r="R451" s="178"/>
      <c r="S451" s="178"/>
      <c r="T451" s="178"/>
      <c r="U451" s="178"/>
      <c r="V451" s="178"/>
    </row>
    <row r="452" spans="1:22" x14ac:dyDescent="0.25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178"/>
      <c r="R452" s="178"/>
      <c r="S452" s="178"/>
      <c r="T452" s="178"/>
      <c r="U452" s="178"/>
      <c r="V452" s="178"/>
    </row>
    <row r="453" spans="1:22" x14ac:dyDescent="0.25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178"/>
      <c r="R453" s="178"/>
      <c r="S453" s="178"/>
      <c r="T453" s="178"/>
      <c r="U453" s="178"/>
      <c r="V453" s="178"/>
    </row>
    <row r="454" spans="1:22" x14ac:dyDescent="0.25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178"/>
      <c r="R454" s="178"/>
      <c r="S454" s="178"/>
      <c r="T454" s="178"/>
      <c r="U454" s="178"/>
      <c r="V454" s="178"/>
    </row>
    <row r="455" spans="1:22" x14ac:dyDescent="0.25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178"/>
      <c r="R455" s="178"/>
      <c r="S455" s="178"/>
      <c r="T455" s="178"/>
      <c r="U455" s="178"/>
      <c r="V455" s="178"/>
    </row>
    <row r="456" spans="1:22" x14ac:dyDescent="0.25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178"/>
      <c r="R456" s="178"/>
      <c r="S456" s="178"/>
      <c r="T456" s="178"/>
      <c r="U456" s="178"/>
      <c r="V456" s="178"/>
    </row>
    <row r="457" spans="1:22" x14ac:dyDescent="0.25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178"/>
      <c r="R457" s="178"/>
      <c r="S457" s="178"/>
      <c r="T457" s="178"/>
      <c r="U457" s="178"/>
      <c r="V457" s="178"/>
    </row>
    <row r="458" spans="1:22" x14ac:dyDescent="0.25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178"/>
      <c r="R458" s="178"/>
      <c r="S458" s="178"/>
      <c r="T458" s="178"/>
      <c r="U458" s="178"/>
      <c r="V458" s="178"/>
    </row>
    <row r="459" spans="1:22" x14ac:dyDescent="0.25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178"/>
      <c r="R459" s="178"/>
      <c r="S459" s="178"/>
      <c r="T459" s="178"/>
      <c r="U459" s="178"/>
      <c r="V459" s="178"/>
    </row>
    <row r="460" spans="1:22" x14ac:dyDescent="0.25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178"/>
      <c r="R460" s="178"/>
      <c r="S460" s="178"/>
      <c r="T460" s="178"/>
      <c r="U460" s="178"/>
      <c r="V460" s="178"/>
    </row>
    <row r="461" spans="1:22" x14ac:dyDescent="0.25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178"/>
      <c r="R461" s="178"/>
      <c r="S461" s="178"/>
      <c r="T461" s="178"/>
      <c r="U461" s="178"/>
      <c r="V461" s="178"/>
    </row>
    <row r="462" spans="1:22" x14ac:dyDescent="0.25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178"/>
      <c r="R462" s="178"/>
      <c r="S462" s="178"/>
      <c r="T462" s="178"/>
      <c r="U462" s="178"/>
      <c r="V462" s="178"/>
    </row>
    <row r="463" spans="1:22" x14ac:dyDescent="0.25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178"/>
      <c r="R463" s="178"/>
      <c r="S463" s="178"/>
      <c r="T463" s="178"/>
      <c r="U463" s="178"/>
      <c r="V463" s="178"/>
    </row>
    <row r="464" spans="1:22" x14ac:dyDescent="0.25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178"/>
      <c r="R464" s="178"/>
      <c r="S464" s="178"/>
      <c r="T464" s="178"/>
      <c r="U464" s="178"/>
      <c r="V464" s="178"/>
    </row>
    <row r="465" spans="1:22" x14ac:dyDescent="0.25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178"/>
      <c r="R465" s="178"/>
      <c r="S465" s="178"/>
      <c r="T465" s="178"/>
      <c r="U465" s="178"/>
      <c r="V465" s="178"/>
    </row>
    <row r="466" spans="1:22" x14ac:dyDescent="0.25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178"/>
      <c r="R466" s="178"/>
      <c r="S466" s="178"/>
      <c r="T466" s="178"/>
      <c r="U466" s="178"/>
      <c r="V466" s="178"/>
    </row>
    <row r="467" spans="1:22" x14ac:dyDescent="0.25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178"/>
      <c r="R467" s="178"/>
      <c r="S467" s="178"/>
      <c r="T467" s="178"/>
      <c r="U467" s="178"/>
      <c r="V467" s="178"/>
    </row>
    <row r="468" spans="1:22" x14ac:dyDescent="0.25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178"/>
      <c r="R468" s="178"/>
      <c r="S468" s="178"/>
      <c r="T468" s="178"/>
      <c r="U468" s="178"/>
      <c r="V468" s="178"/>
    </row>
    <row r="469" spans="1:22" x14ac:dyDescent="0.25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178"/>
      <c r="R469" s="178"/>
      <c r="S469" s="178"/>
      <c r="T469" s="178"/>
      <c r="U469" s="178"/>
      <c r="V469" s="178"/>
    </row>
    <row r="470" spans="1:22" x14ac:dyDescent="0.25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178"/>
      <c r="R470" s="178"/>
      <c r="S470" s="178"/>
      <c r="T470" s="178"/>
      <c r="U470" s="178"/>
      <c r="V470" s="178"/>
    </row>
    <row r="471" spans="1:22" x14ac:dyDescent="0.25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178"/>
      <c r="R471" s="178"/>
      <c r="S471" s="178"/>
      <c r="T471" s="178"/>
      <c r="U471" s="178"/>
      <c r="V471" s="178"/>
    </row>
    <row r="472" spans="1:22" x14ac:dyDescent="0.25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178"/>
      <c r="R472" s="178"/>
      <c r="S472" s="178"/>
      <c r="T472" s="178"/>
      <c r="U472" s="178"/>
      <c r="V472" s="178"/>
    </row>
    <row r="473" spans="1:22" x14ac:dyDescent="0.25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178"/>
      <c r="R473" s="178"/>
      <c r="S473" s="178"/>
      <c r="T473" s="178"/>
      <c r="U473" s="178"/>
      <c r="V473" s="178"/>
    </row>
    <row r="474" spans="1:22" x14ac:dyDescent="0.25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178"/>
      <c r="R474" s="178"/>
      <c r="S474" s="178"/>
      <c r="T474" s="178"/>
      <c r="U474" s="178"/>
      <c r="V474" s="178"/>
    </row>
    <row r="475" spans="1:22" x14ac:dyDescent="0.25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178"/>
      <c r="R475" s="178"/>
      <c r="S475" s="178"/>
      <c r="T475" s="178"/>
      <c r="U475" s="178"/>
      <c r="V475" s="178"/>
    </row>
    <row r="476" spans="1:22" x14ac:dyDescent="0.25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178"/>
      <c r="R476" s="178"/>
      <c r="S476" s="178"/>
      <c r="T476" s="178"/>
      <c r="U476" s="178"/>
      <c r="V476" s="178"/>
    </row>
    <row r="477" spans="1:22" x14ac:dyDescent="0.25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178"/>
      <c r="R477" s="178"/>
      <c r="S477" s="178"/>
      <c r="T477" s="178"/>
      <c r="U477" s="178"/>
      <c r="V477" s="178"/>
    </row>
    <row r="478" spans="1:22" x14ac:dyDescent="0.25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178"/>
      <c r="R478" s="178"/>
      <c r="S478" s="178"/>
      <c r="T478" s="178"/>
      <c r="U478" s="178"/>
      <c r="V478" s="178"/>
    </row>
    <row r="479" spans="1:22" x14ac:dyDescent="0.25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178"/>
      <c r="R479" s="178"/>
      <c r="S479" s="178"/>
      <c r="T479" s="178"/>
      <c r="U479" s="178"/>
      <c r="V479" s="178"/>
    </row>
    <row r="480" spans="1:22" x14ac:dyDescent="0.25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178"/>
      <c r="R480" s="178"/>
      <c r="S480" s="178"/>
      <c r="T480" s="178"/>
      <c r="U480" s="178"/>
      <c r="V480" s="178"/>
    </row>
    <row r="481" spans="1:22" x14ac:dyDescent="0.25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178"/>
      <c r="R481" s="178"/>
      <c r="S481" s="178"/>
      <c r="T481" s="178"/>
      <c r="U481" s="178"/>
      <c r="V481" s="178"/>
    </row>
    <row r="482" spans="1:22" x14ac:dyDescent="0.25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178"/>
      <c r="R482" s="178"/>
      <c r="S482" s="178"/>
      <c r="T482" s="178"/>
      <c r="U482" s="178"/>
      <c r="V482" s="178"/>
    </row>
    <row r="483" spans="1:22" x14ac:dyDescent="0.25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178"/>
      <c r="R483" s="178"/>
      <c r="S483" s="178"/>
      <c r="T483" s="178"/>
      <c r="U483" s="178"/>
      <c r="V483" s="178"/>
    </row>
    <row r="484" spans="1:22" x14ac:dyDescent="0.25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178"/>
      <c r="R484" s="178"/>
      <c r="S484" s="178"/>
      <c r="T484" s="178"/>
      <c r="U484" s="178"/>
      <c r="V484" s="178"/>
    </row>
    <row r="485" spans="1:22" x14ac:dyDescent="0.25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178"/>
      <c r="R485" s="178"/>
      <c r="S485" s="178"/>
      <c r="T485" s="178"/>
      <c r="U485" s="178"/>
      <c r="V485" s="178"/>
    </row>
    <row r="486" spans="1:22" x14ac:dyDescent="0.25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178"/>
      <c r="R486" s="178"/>
      <c r="S486" s="178"/>
      <c r="T486" s="178"/>
      <c r="U486" s="178"/>
      <c r="V486" s="178"/>
    </row>
    <row r="487" spans="1:22" x14ac:dyDescent="0.25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178"/>
      <c r="R487" s="178"/>
      <c r="S487" s="178"/>
      <c r="T487" s="178"/>
      <c r="U487" s="178"/>
      <c r="V487" s="178"/>
    </row>
    <row r="488" spans="1:22" x14ac:dyDescent="0.25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178"/>
      <c r="R488" s="178"/>
      <c r="S488" s="178"/>
      <c r="T488" s="178"/>
      <c r="U488" s="178"/>
      <c r="V488" s="178"/>
    </row>
    <row r="489" spans="1:22" x14ac:dyDescent="0.25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178"/>
      <c r="R489" s="178"/>
      <c r="S489" s="178"/>
      <c r="T489" s="178"/>
      <c r="U489" s="178"/>
      <c r="V489" s="178"/>
    </row>
    <row r="490" spans="1:22" x14ac:dyDescent="0.25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178"/>
      <c r="R490" s="178"/>
      <c r="S490" s="178"/>
      <c r="T490" s="178"/>
      <c r="U490" s="178"/>
      <c r="V490" s="178"/>
    </row>
    <row r="491" spans="1:22" x14ac:dyDescent="0.25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178"/>
      <c r="R491" s="178"/>
      <c r="S491" s="178"/>
      <c r="T491" s="178"/>
      <c r="U491" s="178"/>
      <c r="V491" s="178"/>
    </row>
    <row r="492" spans="1:22" x14ac:dyDescent="0.25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178"/>
      <c r="R492" s="178"/>
      <c r="S492" s="178"/>
      <c r="T492" s="178"/>
      <c r="U492" s="178"/>
      <c r="V492" s="178"/>
    </row>
    <row r="493" spans="1:22" x14ac:dyDescent="0.25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178"/>
      <c r="R493" s="178"/>
      <c r="S493" s="178"/>
      <c r="T493" s="178"/>
      <c r="U493" s="178"/>
      <c r="V493" s="178"/>
    </row>
    <row r="494" spans="1:22" x14ac:dyDescent="0.25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178"/>
      <c r="R494" s="178"/>
      <c r="S494" s="178"/>
      <c r="T494" s="178"/>
      <c r="U494" s="178"/>
      <c r="V494" s="178"/>
    </row>
    <row r="495" spans="1:22" x14ac:dyDescent="0.25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178"/>
      <c r="R495" s="178"/>
      <c r="S495" s="178"/>
      <c r="T495" s="178"/>
      <c r="U495" s="178"/>
      <c r="V495" s="178"/>
    </row>
    <row r="496" spans="1:22" x14ac:dyDescent="0.25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178"/>
      <c r="R496" s="178"/>
      <c r="S496" s="178"/>
      <c r="T496" s="178"/>
      <c r="U496" s="178"/>
      <c r="V496" s="178"/>
    </row>
    <row r="497" spans="1:22" x14ac:dyDescent="0.25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178"/>
      <c r="R497" s="178"/>
      <c r="S497" s="178"/>
      <c r="T497" s="178"/>
      <c r="U497" s="178"/>
      <c r="V497" s="178"/>
    </row>
    <row r="498" spans="1:22" x14ac:dyDescent="0.25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178"/>
      <c r="R498" s="178"/>
      <c r="S498" s="178"/>
      <c r="T498" s="178"/>
      <c r="U498" s="178"/>
      <c r="V498" s="178"/>
    </row>
    <row r="499" spans="1:22" x14ac:dyDescent="0.25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178"/>
      <c r="R499" s="178"/>
      <c r="S499" s="178"/>
      <c r="T499" s="178"/>
      <c r="U499" s="178"/>
      <c r="V499" s="178"/>
    </row>
    <row r="500" spans="1:22" x14ac:dyDescent="0.25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178"/>
      <c r="R500" s="178"/>
      <c r="S500" s="178"/>
      <c r="T500" s="178"/>
      <c r="U500" s="178"/>
      <c r="V500" s="178"/>
    </row>
    <row r="501" spans="1:22" x14ac:dyDescent="0.25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178"/>
      <c r="R501" s="178"/>
      <c r="S501" s="178"/>
      <c r="T501" s="178"/>
      <c r="U501" s="178"/>
      <c r="V501" s="178"/>
    </row>
    <row r="502" spans="1:22" x14ac:dyDescent="0.25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178"/>
      <c r="R502" s="178"/>
      <c r="S502" s="178"/>
      <c r="T502" s="178"/>
      <c r="U502" s="178"/>
      <c r="V502" s="178"/>
    </row>
    <row r="503" spans="1:22" x14ac:dyDescent="0.25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178"/>
      <c r="R503" s="178"/>
      <c r="S503" s="178"/>
      <c r="T503" s="178"/>
      <c r="U503" s="178"/>
      <c r="V503" s="178"/>
    </row>
  </sheetData>
  <mergeCells count="15">
    <mergeCell ref="W2:X2"/>
    <mergeCell ref="Y2:Z2"/>
    <mergeCell ref="W3:Z3"/>
    <mergeCell ref="S3:V3"/>
    <mergeCell ref="S2:T2"/>
    <mergeCell ref="U2:V2"/>
    <mergeCell ref="A1:B1"/>
    <mergeCell ref="C2:P2"/>
    <mergeCell ref="A3:A4"/>
    <mergeCell ref="C3:F3"/>
    <mergeCell ref="G3:J3"/>
    <mergeCell ref="K3:N3"/>
    <mergeCell ref="O3:R3"/>
    <mergeCell ref="B2:B4"/>
    <mergeCell ref="Q2:R2"/>
  </mergeCells>
  <phoneticPr fontId="37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T266"/>
  <sheetViews>
    <sheetView workbookViewId="0">
      <selection activeCell="I10" sqref="I10"/>
    </sheetView>
  </sheetViews>
  <sheetFormatPr defaultRowHeight="15" x14ac:dyDescent="0.25"/>
  <cols>
    <col min="1" max="1" width="38.42578125" customWidth="1"/>
    <col min="2" max="2" width="7.28515625" customWidth="1"/>
    <col min="3" max="3" width="11.140625" hidden="1" customWidth="1"/>
    <col min="4" max="4" width="9.5703125" customWidth="1"/>
    <col min="5" max="5" width="10.7109375" customWidth="1"/>
    <col min="6" max="18" width="11.42578125" customWidth="1"/>
  </cols>
  <sheetData>
    <row r="1" spans="1:46" s="168" customFormat="1" x14ac:dyDescent="0.25"/>
    <row r="2" spans="1:46" s="168" customFormat="1" x14ac:dyDescent="0.25">
      <c r="A2" s="5" t="s">
        <v>43</v>
      </c>
    </row>
    <row r="3" spans="1:46" x14ac:dyDescent="0.25">
      <c r="A3" s="461" t="s">
        <v>230</v>
      </c>
      <c r="B3" s="461" t="s">
        <v>45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  <c r="AJ3" s="168"/>
      <c r="AK3" s="168"/>
      <c r="AL3" s="168"/>
      <c r="AM3" s="168"/>
      <c r="AN3" s="168"/>
      <c r="AO3" s="168"/>
      <c r="AP3" s="168"/>
      <c r="AQ3" s="168"/>
      <c r="AR3" s="168"/>
      <c r="AS3" s="168"/>
      <c r="AT3" s="168"/>
    </row>
    <row r="4" spans="1:46" x14ac:dyDescent="0.25">
      <c r="A4" s="461"/>
      <c r="B4" s="461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  <c r="AO4" s="168"/>
      <c r="AP4" s="168"/>
      <c r="AQ4" s="168"/>
      <c r="AR4" s="168"/>
      <c r="AS4" s="168"/>
      <c r="AT4" s="168"/>
    </row>
    <row r="5" spans="1:46" x14ac:dyDescent="0.25">
      <c r="A5" s="2" t="s">
        <v>63</v>
      </c>
      <c r="B5" s="28">
        <v>0.22</v>
      </c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  <c r="AT5" s="168"/>
    </row>
    <row r="6" spans="1:46" x14ac:dyDescent="0.25">
      <c r="A6" s="2" t="s">
        <v>23</v>
      </c>
      <c r="B6" s="28">
        <v>0.2</v>
      </c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</row>
    <row r="7" spans="1:46" x14ac:dyDescent="0.25">
      <c r="A7" s="2" t="s">
        <v>44</v>
      </c>
      <c r="B7" s="200">
        <v>0.30199999999999999</v>
      </c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</row>
    <row r="8" spans="1:46" x14ac:dyDescent="0.25">
      <c r="A8" s="2" t="s">
        <v>60</v>
      </c>
      <c r="B8" s="2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68"/>
      <c r="AT8" s="168"/>
    </row>
    <row r="9" spans="1:46" x14ac:dyDescent="0.25">
      <c r="A9" s="2" t="s">
        <v>61</v>
      </c>
      <c r="B9" s="20"/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8"/>
      <c r="AI9" s="168"/>
      <c r="AJ9" s="168"/>
      <c r="AK9" s="168"/>
      <c r="AL9" s="168"/>
      <c r="AM9" s="168"/>
      <c r="AN9" s="168"/>
      <c r="AO9" s="168"/>
      <c r="AP9" s="168"/>
      <c r="AQ9" s="168"/>
      <c r="AR9" s="168"/>
      <c r="AS9" s="168"/>
      <c r="AT9" s="168"/>
    </row>
    <row r="10" spans="1:46" x14ac:dyDescent="0.25">
      <c r="A10" s="2" t="s">
        <v>62</v>
      </c>
      <c r="B10" s="125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  <c r="AT10" s="168"/>
    </row>
    <row r="11" spans="1:46" s="168" customFormat="1" x14ac:dyDescent="0.25"/>
    <row r="12" spans="1:46" s="168" customFormat="1" x14ac:dyDescent="0.25"/>
    <row r="13" spans="1:46" s="168" customFormat="1" x14ac:dyDescent="0.25">
      <c r="A13" s="5" t="s">
        <v>59</v>
      </c>
    </row>
    <row r="14" spans="1:46" s="168" customFormat="1" x14ac:dyDescent="0.25"/>
    <row r="15" spans="1:46" s="168" customFormat="1" x14ac:dyDescent="0.25">
      <c r="A15" s="258" t="s">
        <v>63</v>
      </c>
    </row>
    <row r="16" spans="1:46" x14ac:dyDescent="0.25">
      <c r="A16" s="8"/>
      <c r="B16" s="119"/>
      <c r="C16" s="369">
        <v>2026</v>
      </c>
      <c r="D16" s="370"/>
      <c r="E16" s="370"/>
      <c r="F16" s="371"/>
      <c r="G16" s="369">
        <f>C16+1</f>
        <v>2027</v>
      </c>
      <c r="H16" s="370"/>
      <c r="I16" s="370"/>
      <c r="J16" s="371"/>
      <c r="K16" s="369">
        <f>G16+1</f>
        <v>2028</v>
      </c>
      <c r="L16" s="370"/>
      <c r="M16" s="370"/>
      <c r="N16" s="371"/>
      <c r="O16" s="369">
        <f>K16+1</f>
        <v>2029</v>
      </c>
      <c r="P16" s="370"/>
      <c r="Q16" s="370"/>
      <c r="R16" s="371"/>
      <c r="S16" s="369">
        <f>O16+1</f>
        <v>2030</v>
      </c>
      <c r="T16" s="370"/>
      <c r="U16" s="370"/>
      <c r="V16" s="371"/>
      <c r="W16" s="369">
        <f>S16+1</f>
        <v>2031</v>
      </c>
      <c r="X16" s="370"/>
      <c r="Y16" s="370"/>
      <c r="Z16" s="371"/>
    </row>
    <row r="17" spans="1:26" x14ac:dyDescent="0.25">
      <c r="A17" s="8"/>
      <c r="B17" s="118"/>
      <c r="C17" s="6" t="s">
        <v>273</v>
      </c>
      <c r="D17" s="6" t="s">
        <v>274</v>
      </c>
      <c r="E17" s="6" t="s">
        <v>275</v>
      </c>
      <c r="F17" s="6" t="s">
        <v>276</v>
      </c>
      <c r="G17" s="6" t="s">
        <v>277</v>
      </c>
      <c r="H17" s="6" t="s">
        <v>278</v>
      </c>
      <c r="I17" s="6" t="s">
        <v>279</v>
      </c>
      <c r="J17" s="6" t="s">
        <v>280</v>
      </c>
      <c r="K17" s="6" t="s">
        <v>286</v>
      </c>
      <c r="L17" s="6" t="s">
        <v>287</v>
      </c>
      <c r="M17" s="6" t="s">
        <v>288</v>
      </c>
      <c r="N17" s="6" t="s">
        <v>289</v>
      </c>
      <c r="O17" s="6" t="s">
        <v>290</v>
      </c>
      <c r="P17" s="6" t="s">
        <v>296</v>
      </c>
      <c r="Q17" s="6" t="s">
        <v>297</v>
      </c>
      <c r="R17" s="6" t="s">
        <v>298</v>
      </c>
      <c r="S17" s="6" t="s">
        <v>299</v>
      </c>
      <c r="T17" s="6" t="s">
        <v>300</v>
      </c>
      <c r="U17" s="6" t="s">
        <v>301</v>
      </c>
      <c r="V17" s="6" t="s">
        <v>302</v>
      </c>
      <c r="W17" s="6" t="s">
        <v>303</v>
      </c>
      <c r="X17" s="6" t="s">
        <v>317</v>
      </c>
      <c r="Y17" s="6" t="s">
        <v>328</v>
      </c>
      <c r="Z17" s="6" t="s">
        <v>329</v>
      </c>
    </row>
    <row r="18" spans="1:26" x14ac:dyDescent="0.25">
      <c r="A18" s="469" t="s">
        <v>111</v>
      </c>
      <c r="B18" s="470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467" t="s">
        <v>112</v>
      </c>
      <c r="B19" s="468"/>
      <c r="C19" s="26">
        <f>PL!C5*Налоги!$B$5</f>
        <v>0</v>
      </c>
      <c r="D19" s="26">
        <f>PL!D5*Налоги!$B$5</f>
        <v>0</v>
      </c>
      <c r="E19" s="26">
        <f>PL!E5*Налоги!$B$5</f>
        <v>0</v>
      </c>
      <c r="F19" s="26">
        <f>PL!F5*Налоги!$B$5</f>
        <v>0</v>
      </c>
      <c r="G19" s="26">
        <f>PL!G5*Налоги!$B$5</f>
        <v>0</v>
      </c>
      <c r="H19" s="26">
        <f>PL!H5*Налоги!$B$5</f>
        <v>0</v>
      </c>
      <c r="I19" s="26">
        <f>PL!I5*Налоги!$B$5</f>
        <v>0</v>
      </c>
      <c r="J19" s="26">
        <f>PL!J5*Налоги!$B$5</f>
        <v>0</v>
      </c>
      <c r="K19" s="26">
        <f>PL!K5*Налоги!$B$5</f>
        <v>0</v>
      </c>
      <c r="L19" s="26">
        <f>PL!L5*Налоги!$B$5</f>
        <v>0</v>
      </c>
      <c r="M19" s="26">
        <f>PL!M5*Налоги!$B$5</f>
        <v>0</v>
      </c>
      <c r="N19" s="26">
        <f>PL!N5*Налоги!$B$5</f>
        <v>0</v>
      </c>
      <c r="O19" s="26">
        <f>PL!O5*Налоги!$B$5</f>
        <v>0</v>
      </c>
      <c r="P19" s="26">
        <f>PL!P5*Налоги!$B$5</f>
        <v>0</v>
      </c>
      <c r="Q19" s="26">
        <f>PL!Q5*Налоги!$B$5</f>
        <v>0</v>
      </c>
      <c r="R19" s="26">
        <f>PL!R5*Налоги!$B$5</f>
        <v>0</v>
      </c>
      <c r="S19" s="26">
        <f>PL!S5*Налоги!$B$5</f>
        <v>0</v>
      </c>
      <c r="T19" s="26">
        <f>PL!T5*Налоги!$B$5</f>
        <v>0</v>
      </c>
      <c r="U19" s="26">
        <f>PL!U5*Налоги!$B$5</f>
        <v>0</v>
      </c>
      <c r="V19" s="26">
        <f>PL!V5*Налоги!$B$5</f>
        <v>0</v>
      </c>
      <c r="W19" s="26">
        <f>PL!W5*Налоги!$B$5</f>
        <v>0</v>
      </c>
      <c r="X19" s="26">
        <f>PL!X5*Налоги!$B$5</f>
        <v>0</v>
      </c>
      <c r="Y19" s="26">
        <f>PL!Y5*Налоги!$B$5</f>
        <v>0</v>
      </c>
      <c r="Z19" s="26">
        <f>PL!Z5*Налоги!$B$5</f>
        <v>0</v>
      </c>
    </row>
    <row r="20" spans="1:26" s="3" customFormat="1" x14ac:dyDescent="0.25">
      <c r="A20" s="469" t="s">
        <v>113</v>
      </c>
      <c r="B20" s="470"/>
      <c r="C20" s="25">
        <f t="shared" ref="C20:R20" si="0">SUM(C19)</f>
        <v>0</v>
      </c>
      <c r="D20" s="25">
        <f t="shared" si="0"/>
        <v>0</v>
      </c>
      <c r="E20" s="25">
        <f t="shared" si="0"/>
        <v>0</v>
      </c>
      <c r="F20" s="25">
        <f t="shared" si="0"/>
        <v>0</v>
      </c>
      <c r="G20" s="25">
        <f t="shared" si="0"/>
        <v>0</v>
      </c>
      <c r="H20" s="25">
        <f t="shared" si="0"/>
        <v>0</v>
      </c>
      <c r="I20" s="25">
        <f t="shared" si="0"/>
        <v>0</v>
      </c>
      <c r="J20" s="25">
        <f t="shared" si="0"/>
        <v>0</v>
      </c>
      <c r="K20" s="25">
        <f t="shared" si="0"/>
        <v>0</v>
      </c>
      <c r="L20" s="25">
        <f t="shared" si="0"/>
        <v>0</v>
      </c>
      <c r="M20" s="25">
        <f t="shared" si="0"/>
        <v>0</v>
      </c>
      <c r="N20" s="25">
        <f t="shared" si="0"/>
        <v>0</v>
      </c>
      <c r="O20" s="25">
        <f t="shared" si="0"/>
        <v>0</v>
      </c>
      <c r="P20" s="25">
        <f t="shared" si="0"/>
        <v>0</v>
      </c>
      <c r="Q20" s="25">
        <f t="shared" si="0"/>
        <v>0</v>
      </c>
      <c r="R20" s="25">
        <f t="shared" si="0"/>
        <v>0</v>
      </c>
      <c r="S20" s="25">
        <f t="shared" ref="S20:V20" si="1">SUM(S19)</f>
        <v>0</v>
      </c>
      <c r="T20" s="25">
        <f t="shared" si="1"/>
        <v>0</v>
      </c>
      <c r="U20" s="25">
        <f t="shared" si="1"/>
        <v>0</v>
      </c>
      <c r="V20" s="25">
        <f t="shared" si="1"/>
        <v>0</v>
      </c>
      <c r="W20" s="25">
        <f t="shared" ref="W20:Z20" si="2">SUM(W19)</f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</row>
    <row r="21" spans="1:26" x14ac:dyDescent="0.25">
      <c r="A21" s="467"/>
      <c r="B21" s="468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x14ac:dyDescent="0.25">
      <c r="A22" s="469" t="s">
        <v>114</v>
      </c>
      <c r="B22" s="470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x14ac:dyDescent="0.25">
      <c r="A23" s="467" t="s">
        <v>82</v>
      </c>
      <c r="B23" s="468"/>
      <c r="C23" s="26">
        <f>'Кап затраты и амортизация'!B9*Налоги!$B$5</f>
        <v>0</v>
      </c>
      <c r="D23" s="26">
        <f>'Кап затраты и амортизация'!C9*Налоги!$B$5</f>
        <v>0</v>
      </c>
      <c r="E23" s="26">
        <f>'Кап затраты и амортизация'!D9*Налоги!$B$5</f>
        <v>0</v>
      </c>
      <c r="F23" s="26">
        <f>'Кап затраты и амортизация'!E9*Налоги!$B$5</f>
        <v>0</v>
      </c>
      <c r="G23" s="26">
        <f>'Кап затраты и амортизация'!F9*Налоги!$B$5</f>
        <v>0</v>
      </c>
      <c r="H23" s="26">
        <f>'Кап затраты и амортизация'!G9*Налоги!$B$5</f>
        <v>0</v>
      </c>
      <c r="I23" s="26">
        <f>'Кап затраты и амортизация'!H9*Налоги!$B$5</f>
        <v>0</v>
      </c>
      <c r="J23" s="26">
        <f>'Кап затраты и амортизация'!I9*Налоги!$B$5</f>
        <v>0</v>
      </c>
      <c r="K23" s="26">
        <f>'Кап затраты и амортизация'!J9*Налоги!$B$5</f>
        <v>0</v>
      </c>
      <c r="L23" s="26">
        <f>'Кап затраты и амортизация'!K9*Налоги!$B$5</f>
        <v>0</v>
      </c>
      <c r="M23" s="26">
        <f>'Кап затраты и амортизация'!L9*Налоги!$B$5</f>
        <v>0</v>
      </c>
      <c r="N23" s="26">
        <f>'Кап затраты и амортизация'!M9*Налоги!$B$5</f>
        <v>0</v>
      </c>
      <c r="O23" s="26">
        <f>'Кап затраты и амортизация'!N9*Налоги!$B$5</f>
        <v>0</v>
      </c>
      <c r="P23" s="26">
        <f>'Кап затраты и амортизация'!O9*Налоги!$B$5</f>
        <v>0</v>
      </c>
      <c r="Q23" s="26">
        <f>'Кап затраты и амортизация'!P9*Налоги!$B$5</f>
        <v>0</v>
      </c>
      <c r="R23" s="26">
        <f>'Кап затраты и амортизация'!Q9*Налоги!$B$5</f>
        <v>0</v>
      </c>
      <c r="S23" s="26">
        <f>'Кап затраты и амортизация'!R9*Налоги!$B$5</f>
        <v>0</v>
      </c>
      <c r="T23" s="26">
        <f>'Кап затраты и амортизация'!S9*Налоги!$B$5</f>
        <v>0</v>
      </c>
      <c r="U23" s="26">
        <f>'Кап затраты и амортизация'!T9*Налоги!$B$5</f>
        <v>0</v>
      </c>
      <c r="V23" s="26">
        <f>'Кап затраты и амортизация'!U9*Налоги!$B$5</f>
        <v>0</v>
      </c>
      <c r="W23" s="26">
        <f>'Кап затраты и амортизация'!V9*Налоги!$B$5</f>
        <v>0</v>
      </c>
      <c r="X23" s="26">
        <f>'Кап затраты и амортизация'!W9*Налоги!$B$5</f>
        <v>0</v>
      </c>
      <c r="Y23" s="26">
        <f>'Кап затраты и амортизация'!X9*Налоги!$B$5</f>
        <v>0</v>
      </c>
      <c r="Z23" s="26">
        <f>'Кап затраты и амортизация'!Y9*Налоги!$B$5</f>
        <v>0</v>
      </c>
    </row>
    <row r="24" spans="1:26" x14ac:dyDescent="0.25">
      <c r="A24" s="467" t="s">
        <v>115</v>
      </c>
      <c r="B24" s="468"/>
      <c r="C24" s="26">
        <f>(PL!C7+PL!C8+PL!C15+PL!C18+PL!C10)*Налоги!$B$5</f>
        <v>0</v>
      </c>
      <c r="D24" s="26">
        <f>(PL!D7+PL!D8+PL!D15+PL!D18+PL!D10)*Налоги!$B$5</f>
        <v>0</v>
      </c>
      <c r="E24" s="26">
        <f>(PL!E7+PL!E8+PL!E15+PL!E18+PL!E10)*Налоги!$B$5</f>
        <v>0</v>
      </c>
      <c r="F24" s="26">
        <f>(PL!F7+PL!F8+PL!F15+PL!F18+PL!F10)*Налоги!$B$5</f>
        <v>0</v>
      </c>
      <c r="G24" s="26">
        <f>(PL!G7+PL!G8+PL!G15+PL!G18+PL!G10)*Налоги!$B$5</f>
        <v>0</v>
      </c>
      <c r="H24" s="26">
        <f>(PL!H7+PL!H8+PL!H15+PL!H18+PL!H10)*Налоги!$B$5</f>
        <v>0</v>
      </c>
      <c r="I24" s="26">
        <f>(PL!I7+PL!I8+PL!I15+PL!I18+PL!I10)*Налоги!$B$5</f>
        <v>0</v>
      </c>
      <c r="J24" s="26">
        <f>(PL!J7+PL!J8+PL!J15+PL!J18+PL!J10)*Налоги!$B$5</f>
        <v>0</v>
      </c>
      <c r="K24" s="26">
        <f>(PL!K7+PL!K8+PL!K15+PL!K18+PL!K10)*Налоги!$B$5</f>
        <v>0</v>
      </c>
      <c r="L24" s="26">
        <f>(PL!L7+PL!L8+PL!L15+PL!L18+PL!L10)*Налоги!$B$5</f>
        <v>0</v>
      </c>
      <c r="M24" s="26">
        <f>(PL!M7+PL!M8+PL!M15+PL!M18+PL!M10)*Налоги!$B$5</f>
        <v>0</v>
      </c>
      <c r="N24" s="26">
        <f>(PL!N7+PL!N8+PL!N15+PL!N18+PL!N10)*Налоги!$B$5</f>
        <v>0</v>
      </c>
      <c r="O24" s="26">
        <f>(PL!O7+PL!O8+PL!O15+PL!O18+PL!O10)*Налоги!$B$5</f>
        <v>0</v>
      </c>
      <c r="P24" s="26">
        <f>(PL!P7+PL!P8+PL!P15+PL!P18+PL!P10)*Налоги!$B$5</f>
        <v>0</v>
      </c>
      <c r="Q24" s="26">
        <f>(PL!Q7+PL!Q8+PL!Q15+PL!Q18+PL!Q10)*Налоги!$B$5</f>
        <v>0</v>
      </c>
      <c r="R24" s="26">
        <f>(PL!R7+PL!R8+PL!R15+PL!R18+PL!R10)*Налоги!$B$5</f>
        <v>0</v>
      </c>
      <c r="S24" s="26">
        <f>(PL!S7+PL!S8+PL!S15+PL!S18+PL!S10)*Налоги!$B$5</f>
        <v>0</v>
      </c>
      <c r="T24" s="26">
        <f>(PL!T7+PL!T8+PL!T15+PL!T18+PL!T10)*Налоги!$B$5</f>
        <v>0</v>
      </c>
      <c r="U24" s="26">
        <f>(PL!U7+PL!U8+PL!U15+PL!U18+PL!U10)*Налоги!$B$5</f>
        <v>0</v>
      </c>
      <c r="V24" s="26">
        <f>(PL!V7+PL!V8+PL!V15+PL!V18+PL!V10)*Налоги!$B$5</f>
        <v>0</v>
      </c>
      <c r="W24" s="26">
        <f>(PL!W7+PL!W8+PL!W15+PL!W18+PL!W10)*Налоги!$B$5</f>
        <v>0</v>
      </c>
      <c r="X24" s="26">
        <f>(PL!X7+PL!X8+PL!X15+PL!X18+PL!X10)*Налоги!$B$5</f>
        <v>0</v>
      </c>
      <c r="Y24" s="26">
        <f>(PL!Y7+PL!Y8+PL!Y15+PL!Y18+PL!Y10)*Налоги!$B$5</f>
        <v>0</v>
      </c>
      <c r="Z24" s="26">
        <f>(PL!Z7+PL!Z8+PL!Z15+PL!Z18+PL!Z10)*Налоги!$B$5</f>
        <v>0</v>
      </c>
    </row>
    <row r="25" spans="1:26" x14ac:dyDescent="0.25">
      <c r="A25" s="469" t="s">
        <v>113</v>
      </c>
      <c r="B25" s="470"/>
      <c r="C25" s="26">
        <f t="shared" ref="C25:R25" si="3">SUM(C23:C24)</f>
        <v>0</v>
      </c>
      <c r="D25" s="26">
        <f t="shared" si="3"/>
        <v>0</v>
      </c>
      <c r="E25" s="26">
        <f t="shared" si="3"/>
        <v>0</v>
      </c>
      <c r="F25" s="26">
        <f t="shared" si="3"/>
        <v>0</v>
      </c>
      <c r="G25" s="26">
        <f t="shared" si="3"/>
        <v>0</v>
      </c>
      <c r="H25" s="26">
        <f t="shared" si="3"/>
        <v>0</v>
      </c>
      <c r="I25" s="26">
        <f t="shared" si="3"/>
        <v>0</v>
      </c>
      <c r="J25" s="26">
        <f t="shared" si="3"/>
        <v>0</v>
      </c>
      <c r="K25" s="26">
        <f t="shared" si="3"/>
        <v>0</v>
      </c>
      <c r="L25" s="26">
        <f t="shared" si="3"/>
        <v>0</v>
      </c>
      <c r="M25" s="26">
        <f t="shared" si="3"/>
        <v>0</v>
      </c>
      <c r="N25" s="26">
        <f t="shared" si="3"/>
        <v>0</v>
      </c>
      <c r="O25" s="26">
        <f t="shared" si="3"/>
        <v>0</v>
      </c>
      <c r="P25" s="26">
        <f t="shared" si="3"/>
        <v>0</v>
      </c>
      <c r="Q25" s="26">
        <f t="shared" si="3"/>
        <v>0</v>
      </c>
      <c r="R25" s="26">
        <f t="shared" si="3"/>
        <v>0</v>
      </c>
      <c r="S25" s="26">
        <f t="shared" ref="S25:V25" si="4">SUM(S23:S24)</f>
        <v>0</v>
      </c>
      <c r="T25" s="26">
        <f t="shared" si="4"/>
        <v>0</v>
      </c>
      <c r="U25" s="26">
        <f t="shared" si="4"/>
        <v>0</v>
      </c>
      <c r="V25" s="26">
        <f t="shared" si="4"/>
        <v>0</v>
      </c>
      <c r="W25" s="26">
        <f t="shared" ref="W25:Z25" si="5">SUM(W23:W24)</f>
        <v>0</v>
      </c>
      <c r="X25" s="26">
        <f t="shared" si="5"/>
        <v>0</v>
      </c>
      <c r="Y25" s="26">
        <f t="shared" si="5"/>
        <v>0</v>
      </c>
      <c r="Z25" s="26">
        <f t="shared" si="5"/>
        <v>0</v>
      </c>
    </row>
    <row r="26" spans="1:26" x14ac:dyDescent="0.25">
      <c r="A26" s="467"/>
      <c r="B26" s="468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x14ac:dyDescent="0.25">
      <c r="A27" s="469" t="s">
        <v>116</v>
      </c>
      <c r="B27" s="470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x14ac:dyDescent="0.25">
      <c r="A28" s="467" t="s">
        <v>117</v>
      </c>
      <c r="B28" s="468"/>
      <c r="C28" s="352">
        <f>BS!B12</f>
        <v>0</v>
      </c>
      <c r="D28" s="352">
        <f>BS!C12</f>
        <v>0</v>
      </c>
      <c r="E28" s="363">
        <f>BS!D12</f>
        <v>0</v>
      </c>
      <c r="F28" s="363">
        <f>BS!E12</f>
        <v>0</v>
      </c>
      <c r="G28" s="26">
        <f t="shared" ref="G28:R28" si="6">F31</f>
        <v>0</v>
      </c>
      <c r="H28" s="26">
        <f t="shared" si="6"/>
        <v>0</v>
      </c>
      <c r="I28" s="26">
        <f t="shared" si="6"/>
        <v>0</v>
      </c>
      <c r="J28" s="26">
        <f t="shared" si="6"/>
        <v>0</v>
      </c>
      <c r="K28" s="26">
        <f t="shared" si="6"/>
        <v>0</v>
      </c>
      <c r="L28" s="26">
        <f t="shared" si="6"/>
        <v>0</v>
      </c>
      <c r="M28" s="26">
        <f t="shared" si="6"/>
        <v>0</v>
      </c>
      <c r="N28" s="26">
        <f t="shared" si="6"/>
        <v>0</v>
      </c>
      <c r="O28" s="26">
        <f t="shared" si="6"/>
        <v>0</v>
      </c>
      <c r="P28" s="26">
        <f t="shared" si="6"/>
        <v>0</v>
      </c>
      <c r="Q28" s="26">
        <f t="shared" si="6"/>
        <v>0</v>
      </c>
      <c r="R28" s="26">
        <f t="shared" si="6"/>
        <v>0</v>
      </c>
      <c r="S28" s="26">
        <f t="shared" ref="S28" si="7">R31</f>
        <v>0</v>
      </c>
      <c r="T28" s="26">
        <f t="shared" ref="T28" si="8">S31</f>
        <v>0</v>
      </c>
      <c r="U28" s="26">
        <f t="shared" ref="U28" si="9">T31</f>
        <v>0</v>
      </c>
      <c r="V28" s="26">
        <f t="shared" ref="V28" si="10">U31</f>
        <v>0</v>
      </c>
      <c r="W28" s="26">
        <f t="shared" ref="W28" si="11">V31</f>
        <v>0</v>
      </c>
      <c r="X28" s="26">
        <f t="shared" ref="X28" si="12">W31</f>
        <v>0</v>
      </c>
      <c r="Y28" s="26">
        <f t="shared" ref="Y28" si="13">X31</f>
        <v>0</v>
      </c>
      <c r="Z28" s="26">
        <f t="shared" ref="Z28" si="14">Y31</f>
        <v>0</v>
      </c>
    </row>
    <row r="29" spans="1:26" x14ac:dyDescent="0.25">
      <c r="A29" s="467" t="s">
        <v>118</v>
      </c>
      <c r="B29" s="468"/>
      <c r="C29" s="26">
        <f t="shared" ref="C29:R29" si="15">C25</f>
        <v>0</v>
      </c>
      <c r="D29" s="26">
        <f t="shared" si="15"/>
        <v>0</v>
      </c>
      <c r="E29" s="26">
        <f t="shared" si="15"/>
        <v>0</v>
      </c>
      <c r="F29" s="26">
        <f t="shared" si="15"/>
        <v>0</v>
      </c>
      <c r="G29" s="26">
        <f t="shared" si="15"/>
        <v>0</v>
      </c>
      <c r="H29" s="26">
        <f t="shared" si="15"/>
        <v>0</v>
      </c>
      <c r="I29" s="26">
        <f t="shared" si="15"/>
        <v>0</v>
      </c>
      <c r="J29" s="26">
        <f t="shared" si="15"/>
        <v>0</v>
      </c>
      <c r="K29" s="26">
        <f t="shared" si="15"/>
        <v>0</v>
      </c>
      <c r="L29" s="26">
        <f t="shared" si="15"/>
        <v>0</v>
      </c>
      <c r="M29" s="26">
        <f t="shared" si="15"/>
        <v>0</v>
      </c>
      <c r="N29" s="26">
        <f t="shared" si="15"/>
        <v>0</v>
      </c>
      <c r="O29" s="26">
        <f t="shared" si="15"/>
        <v>0</v>
      </c>
      <c r="P29" s="26">
        <f t="shared" si="15"/>
        <v>0</v>
      </c>
      <c r="Q29" s="26">
        <f t="shared" si="15"/>
        <v>0</v>
      </c>
      <c r="R29" s="26">
        <f t="shared" si="15"/>
        <v>0</v>
      </c>
      <c r="S29" s="26">
        <f t="shared" ref="S29:V29" si="16">S25</f>
        <v>0</v>
      </c>
      <c r="T29" s="26">
        <f t="shared" si="16"/>
        <v>0</v>
      </c>
      <c r="U29" s="26">
        <f t="shared" si="16"/>
        <v>0</v>
      </c>
      <c r="V29" s="26">
        <f t="shared" si="16"/>
        <v>0</v>
      </c>
      <c r="W29" s="26">
        <f t="shared" ref="W29:Z29" si="17">W25</f>
        <v>0</v>
      </c>
      <c r="X29" s="26">
        <f t="shared" si="17"/>
        <v>0</v>
      </c>
      <c r="Y29" s="26">
        <f t="shared" si="17"/>
        <v>0</v>
      </c>
      <c r="Z29" s="26">
        <f t="shared" si="17"/>
        <v>0</v>
      </c>
    </row>
    <row r="30" spans="1:26" x14ac:dyDescent="0.25">
      <c r="A30" s="467" t="s">
        <v>119</v>
      </c>
      <c r="B30" s="468"/>
      <c r="C30" s="26">
        <f t="shared" ref="C30:R30" si="18">-C20</f>
        <v>0</v>
      </c>
      <c r="D30" s="26">
        <f t="shared" si="18"/>
        <v>0</v>
      </c>
      <c r="E30" s="26">
        <f t="shared" si="18"/>
        <v>0</v>
      </c>
      <c r="F30" s="26">
        <f t="shared" si="18"/>
        <v>0</v>
      </c>
      <c r="G30" s="26">
        <f t="shared" si="18"/>
        <v>0</v>
      </c>
      <c r="H30" s="26">
        <f t="shared" si="18"/>
        <v>0</v>
      </c>
      <c r="I30" s="26">
        <f t="shared" si="18"/>
        <v>0</v>
      </c>
      <c r="J30" s="26">
        <f t="shared" si="18"/>
        <v>0</v>
      </c>
      <c r="K30" s="26">
        <f t="shared" si="18"/>
        <v>0</v>
      </c>
      <c r="L30" s="26">
        <f t="shared" si="18"/>
        <v>0</v>
      </c>
      <c r="M30" s="26">
        <f t="shared" si="18"/>
        <v>0</v>
      </c>
      <c r="N30" s="26">
        <f t="shared" si="18"/>
        <v>0</v>
      </c>
      <c r="O30" s="26">
        <f t="shared" si="18"/>
        <v>0</v>
      </c>
      <c r="P30" s="26">
        <f t="shared" si="18"/>
        <v>0</v>
      </c>
      <c r="Q30" s="26">
        <f t="shared" si="18"/>
        <v>0</v>
      </c>
      <c r="R30" s="26">
        <f t="shared" si="18"/>
        <v>0</v>
      </c>
      <c r="S30" s="26">
        <f t="shared" ref="S30:V30" si="19">-S20</f>
        <v>0</v>
      </c>
      <c r="T30" s="26">
        <f t="shared" si="19"/>
        <v>0</v>
      </c>
      <c r="U30" s="26">
        <f t="shared" si="19"/>
        <v>0</v>
      </c>
      <c r="V30" s="26">
        <f t="shared" si="19"/>
        <v>0</v>
      </c>
      <c r="W30" s="26">
        <f t="shared" ref="W30:Z30" si="20">-W20</f>
        <v>0</v>
      </c>
      <c r="X30" s="26">
        <f t="shared" si="20"/>
        <v>0</v>
      </c>
      <c r="Y30" s="26">
        <f t="shared" si="20"/>
        <v>0</v>
      </c>
      <c r="Z30" s="26">
        <f t="shared" si="20"/>
        <v>0</v>
      </c>
    </row>
    <row r="31" spans="1:26" x14ac:dyDescent="0.25">
      <c r="A31" s="467" t="s">
        <v>120</v>
      </c>
      <c r="B31" s="468"/>
      <c r="C31" s="26">
        <f t="shared" ref="C31:R31" si="21">IF(-C30&gt;(C28+C29),0,SUM(C28:C30))</f>
        <v>0</v>
      </c>
      <c r="D31" s="26">
        <f t="shared" si="21"/>
        <v>0</v>
      </c>
      <c r="E31" s="26">
        <f t="shared" si="21"/>
        <v>0</v>
      </c>
      <c r="F31" s="26">
        <f t="shared" si="21"/>
        <v>0</v>
      </c>
      <c r="G31" s="26">
        <f t="shared" si="21"/>
        <v>0</v>
      </c>
      <c r="H31" s="26">
        <f t="shared" si="21"/>
        <v>0</v>
      </c>
      <c r="I31" s="26">
        <f t="shared" si="21"/>
        <v>0</v>
      </c>
      <c r="J31" s="26">
        <f t="shared" si="21"/>
        <v>0</v>
      </c>
      <c r="K31" s="26">
        <f t="shared" si="21"/>
        <v>0</v>
      </c>
      <c r="L31" s="26">
        <f t="shared" si="21"/>
        <v>0</v>
      </c>
      <c r="M31" s="26">
        <f t="shared" si="21"/>
        <v>0</v>
      </c>
      <c r="N31" s="26">
        <f t="shared" si="21"/>
        <v>0</v>
      </c>
      <c r="O31" s="26">
        <f t="shared" si="21"/>
        <v>0</v>
      </c>
      <c r="P31" s="26">
        <f t="shared" si="21"/>
        <v>0</v>
      </c>
      <c r="Q31" s="26">
        <f t="shared" si="21"/>
        <v>0</v>
      </c>
      <c r="R31" s="26">
        <f t="shared" si="21"/>
        <v>0</v>
      </c>
      <c r="S31" s="26">
        <f t="shared" ref="S31:V31" si="22">IF(-S30&gt;(S28+S29),0,SUM(S28:S30))</f>
        <v>0</v>
      </c>
      <c r="T31" s="26">
        <f t="shared" si="22"/>
        <v>0</v>
      </c>
      <c r="U31" s="26">
        <f t="shared" si="22"/>
        <v>0</v>
      </c>
      <c r="V31" s="26">
        <f t="shared" si="22"/>
        <v>0</v>
      </c>
      <c r="W31" s="26">
        <f t="shared" ref="W31:Z31" si="23">IF(-W30&gt;(W28+W29),0,SUM(W28:W30))</f>
        <v>0</v>
      </c>
      <c r="X31" s="26">
        <f t="shared" si="23"/>
        <v>0</v>
      </c>
      <c r="Y31" s="26">
        <f t="shared" si="23"/>
        <v>0</v>
      </c>
      <c r="Z31" s="26">
        <f t="shared" si="23"/>
        <v>0</v>
      </c>
    </row>
    <row r="32" spans="1:26" x14ac:dyDescent="0.25">
      <c r="A32" s="469" t="s">
        <v>113</v>
      </c>
      <c r="B32" s="470"/>
      <c r="C32" s="40">
        <f t="shared" ref="C32:R32" si="24">-IF(-C30&gt;(C29+C28),SUM(C28:C30),0)</f>
        <v>0</v>
      </c>
      <c r="D32" s="40">
        <f t="shared" si="24"/>
        <v>0</v>
      </c>
      <c r="E32" s="40">
        <f t="shared" si="24"/>
        <v>0</v>
      </c>
      <c r="F32" s="40">
        <f t="shared" si="24"/>
        <v>0</v>
      </c>
      <c r="G32" s="40">
        <f t="shared" si="24"/>
        <v>0</v>
      </c>
      <c r="H32" s="40">
        <f t="shared" si="24"/>
        <v>0</v>
      </c>
      <c r="I32" s="40">
        <f t="shared" si="24"/>
        <v>0</v>
      </c>
      <c r="J32" s="40">
        <f t="shared" si="24"/>
        <v>0</v>
      </c>
      <c r="K32" s="40">
        <f t="shared" si="24"/>
        <v>0</v>
      </c>
      <c r="L32" s="40">
        <f t="shared" si="24"/>
        <v>0</v>
      </c>
      <c r="M32" s="40">
        <f t="shared" si="24"/>
        <v>0</v>
      </c>
      <c r="N32" s="40">
        <f t="shared" si="24"/>
        <v>0</v>
      </c>
      <c r="O32" s="40">
        <f t="shared" si="24"/>
        <v>0</v>
      </c>
      <c r="P32" s="40">
        <f t="shared" si="24"/>
        <v>0</v>
      </c>
      <c r="Q32" s="40">
        <f t="shared" si="24"/>
        <v>0</v>
      </c>
      <c r="R32" s="40">
        <f t="shared" si="24"/>
        <v>0</v>
      </c>
      <c r="S32" s="40">
        <f t="shared" ref="S32:V32" si="25">-IF(-S30&gt;(S29+S28),SUM(S28:S30),0)</f>
        <v>0</v>
      </c>
      <c r="T32" s="40">
        <f t="shared" si="25"/>
        <v>0</v>
      </c>
      <c r="U32" s="40">
        <f t="shared" si="25"/>
        <v>0</v>
      </c>
      <c r="V32" s="40">
        <f t="shared" si="25"/>
        <v>0</v>
      </c>
      <c r="W32" s="40">
        <f t="shared" ref="W32:Z32" si="26">-IF(-W30&gt;(W29+W28),SUM(W28:W30),0)</f>
        <v>0</v>
      </c>
      <c r="X32" s="40">
        <f t="shared" si="26"/>
        <v>0</v>
      </c>
      <c r="Y32" s="40">
        <f t="shared" si="26"/>
        <v>0</v>
      </c>
      <c r="Z32" s="40">
        <f t="shared" si="26"/>
        <v>0</v>
      </c>
    </row>
    <row r="33" spans="1:26" s="168" customFormat="1" x14ac:dyDescent="0.25"/>
    <row r="34" spans="1:26" s="168" customFormat="1" x14ac:dyDescent="0.25">
      <c r="A34" s="176" t="s">
        <v>23</v>
      </c>
      <c r="B34" s="182"/>
    </row>
    <row r="35" spans="1:26" x14ac:dyDescent="0.25">
      <c r="A35" s="7"/>
      <c r="B35" s="119"/>
      <c r="C35" s="369">
        <f>C16</f>
        <v>2026</v>
      </c>
      <c r="D35" s="370"/>
      <c r="E35" s="370"/>
      <c r="F35" s="371"/>
      <c r="G35" s="369">
        <f>C35+1</f>
        <v>2027</v>
      </c>
      <c r="H35" s="370"/>
      <c r="I35" s="370"/>
      <c r="J35" s="371"/>
      <c r="K35" s="369">
        <f>G35+1</f>
        <v>2028</v>
      </c>
      <c r="L35" s="370"/>
      <c r="M35" s="370"/>
      <c r="N35" s="371"/>
      <c r="O35" s="369">
        <f>K35+1</f>
        <v>2029</v>
      </c>
      <c r="P35" s="370"/>
      <c r="Q35" s="370"/>
      <c r="R35" s="371"/>
      <c r="S35" s="369">
        <f>O35+1</f>
        <v>2030</v>
      </c>
      <c r="T35" s="370"/>
      <c r="U35" s="370"/>
      <c r="V35" s="371"/>
      <c r="W35" s="369">
        <f>S35+1</f>
        <v>2031</v>
      </c>
      <c r="X35" s="370"/>
      <c r="Y35" s="370"/>
      <c r="Z35" s="371"/>
    </row>
    <row r="36" spans="1:26" x14ac:dyDescent="0.25">
      <c r="A36" s="8"/>
      <c r="B36" s="10"/>
      <c r="C36" s="6" t="str">
        <f>C17</f>
        <v>1 кв 26</v>
      </c>
      <c r="D36" s="6" t="str">
        <f t="shared" ref="D36:Z36" si="27">D17</f>
        <v>2 кв 26</v>
      </c>
      <c r="E36" s="6" t="str">
        <f t="shared" si="27"/>
        <v>3 кв 26</v>
      </c>
      <c r="F36" s="6" t="str">
        <f t="shared" si="27"/>
        <v>4 кв 26</v>
      </c>
      <c r="G36" s="6" t="str">
        <f t="shared" si="27"/>
        <v>1 кв 27</v>
      </c>
      <c r="H36" s="6" t="str">
        <f t="shared" si="27"/>
        <v>2 кв 27</v>
      </c>
      <c r="I36" s="6" t="str">
        <f t="shared" si="27"/>
        <v>3 кв 27</v>
      </c>
      <c r="J36" s="6" t="str">
        <f t="shared" si="27"/>
        <v>4 кв 27</v>
      </c>
      <c r="K36" s="6" t="str">
        <f t="shared" si="27"/>
        <v>1 кв 28</v>
      </c>
      <c r="L36" s="6" t="str">
        <f t="shared" si="27"/>
        <v>2 кв 28</v>
      </c>
      <c r="M36" s="6" t="str">
        <f t="shared" si="27"/>
        <v>3 кв 28</v>
      </c>
      <c r="N36" s="6" t="str">
        <f t="shared" si="27"/>
        <v>4 кв 28</v>
      </c>
      <c r="O36" s="6" t="str">
        <f t="shared" si="27"/>
        <v>1 кв 29</v>
      </c>
      <c r="P36" s="6" t="str">
        <f t="shared" si="27"/>
        <v>2 кв 29</v>
      </c>
      <c r="Q36" s="6" t="str">
        <f t="shared" si="27"/>
        <v>3 кв 29</v>
      </c>
      <c r="R36" s="6" t="str">
        <f t="shared" si="27"/>
        <v>4 кв 29</v>
      </c>
      <c r="S36" s="6" t="str">
        <f t="shared" si="27"/>
        <v>1 кв 30</v>
      </c>
      <c r="T36" s="6" t="str">
        <f t="shared" si="27"/>
        <v>2 кв 30</v>
      </c>
      <c r="U36" s="6" t="str">
        <f t="shared" si="27"/>
        <v>3 кв 30</v>
      </c>
      <c r="V36" s="6" t="str">
        <f t="shared" si="27"/>
        <v>4 кв 30</v>
      </c>
      <c r="W36" s="6" t="str">
        <f t="shared" si="27"/>
        <v>1 кв 31</v>
      </c>
      <c r="X36" s="6" t="str">
        <f t="shared" si="27"/>
        <v>2 кв 31</v>
      </c>
      <c r="Y36" s="6" t="str">
        <f t="shared" si="27"/>
        <v>3 кв 31</v>
      </c>
      <c r="Z36" s="6" t="str">
        <f t="shared" si="27"/>
        <v>4 кв 31</v>
      </c>
    </row>
    <row r="37" spans="1:26" x14ac:dyDescent="0.25">
      <c r="A37" s="465" t="s">
        <v>70</v>
      </c>
      <c r="B37" s="466"/>
      <c r="C37" s="26">
        <f>PL!C26</f>
        <v>0</v>
      </c>
      <c r="D37" s="26">
        <f>PL!D26</f>
        <v>0</v>
      </c>
      <c r="E37" s="26">
        <f>PL!E26</f>
        <v>0</v>
      </c>
      <c r="F37" s="26">
        <f>PL!F26</f>
        <v>0</v>
      </c>
      <c r="G37" s="26">
        <f>PL!G26</f>
        <v>0</v>
      </c>
      <c r="H37" s="26">
        <f>PL!H26</f>
        <v>0</v>
      </c>
      <c r="I37" s="26">
        <f>PL!I26</f>
        <v>0</v>
      </c>
      <c r="J37" s="26">
        <f>PL!J26</f>
        <v>0</v>
      </c>
      <c r="K37" s="26">
        <f>PL!K26</f>
        <v>0</v>
      </c>
      <c r="L37" s="26">
        <f>PL!L26</f>
        <v>0</v>
      </c>
      <c r="M37" s="26">
        <f>PL!M26</f>
        <v>0</v>
      </c>
      <c r="N37" s="26">
        <f>PL!N26</f>
        <v>0</v>
      </c>
      <c r="O37" s="26">
        <f>PL!O26</f>
        <v>0</v>
      </c>
      <c r="P37" s="26">
        <f>PL!P26</f>
        <v>0</v>
      </c>
      <c r="Q37" s="26">
        <f>PL!Q26</f>
        <v>0</v>
      </c>
      <c r="R37" s="26">
        <f>PL!R26</f>
        <v>0</v>
      </c>
      <c r="S37" s="26">
        <f>PL!S26</f>
        <v>0</v>
      </c>
      <c r="T37" s="26">
        <f>PL!T26</f>
        <v>0</v>
      </c>
      <c r="U37" s="26">
        <f>PL!U26</f>
        <v>0</v>
      </c>
      <c r="V37" s="26">
        <f>PL!V26</f>
        <v>0</v>
      </c>
      <c r="W37" s="26">
        <f>PL!W26</f>
        <v>0</v>
      </c>
      <c r="X37" s="26">
        <f>PL!X26</f>
        <v>0</v>
      </c>
      <c r="Y37" s="26">
        <f>PL!Y26</f>
        <v>0</v>
      </c>
      <c r="Z37" s="26">
        <f>PL!Z26</f>
        <v>0</v>
      </c>
    </row>
    <row r="38" spans="1:26" x14ac:dyDescent="0.25">
      <c r="A38" s="465" t="s">
        <v>71</v>
      </c>
      <c r="B38" s="466"/>
      <c r="C38" s="26">
        <f>C37</f>
        <v>0</v>
      </c>
      <c r="D38" s="26">
        <f>C38+D37</f>
        <v>0</v>
      </c>
      <c r="E38" s="26">
        <f t="shared" ref="E38" si="28">D38+E37</f>
        <v>0</v>
      </c>
      <c r="F38" s="26">
        <f t="shared" ref="F38" si="29">E38+F37</f>
        <v>0</v>
      </c>
      <c r="G38" s="26">
        <f>G37</f>
        <v>0</v>
      </c>
      <c r="H38" s="26">
        <f>G38+H37</f>
        <v>0</v>
      </c>
      <c r="I38" s="26">
        <f t="shared" ref="I38" si="30">H38+I37</f>
        <v>0</v>
      </c>
      <c r="J38" s="26">
        <f t="shared" ref="J38" si="31">I38+J37</f>
        <v>0</v>
      </c>
      <c r="K38" s="26">
        <f>K37</f>
        <v>0</v>
      </c>
      <c r="L38" s="26">
        <f>K38+L37</f>
        <v>0</v>
      </c>
      <c r="M38" s="26">
        <f t="shared" ref="M38" si="32">L38+M37</f>
        <v>0</v>
      </c>
      <c r="N38" s="26">
        <f t="shared" ref="N38" si="33">M38+N37</f>
        <v>0</v>
      </c>
      <c r="O38" s="26">
        <f>O37</f>
        <v>0</v>
      </c>
      <c r="P38" s="26">
        <f>O38+P37</f>
        <v>0</v>
      </c>
      <c r="Q38" s="26">
        <f t="shared" ref="Q38" si="34">P38+Q37</f>
        <v>0</v>
      </c>
      <c r="R38" s="26">
        <f t="shared" ref="R38" si="35">Q38+R37</f>
        <v>0</v>
      </c>
      <c r="S38" s="26">
        <f>S37</f>
        <v>0</v>
      </c>
      <c r="T38" s="26">
        <f>S38+T37</f>
        <v>0</v>
      </c>
      <c r="U38" s="26">
        <f t="shared" ref="U38" si="36">T38+U37</f>
        <v>0</v>
      </c>
      <c r="V38" s="26">
        <f t="shared" ref="V38" si="37">U38+V37</f>
        <v>0</v>
      </c>
      <c r="W38" s="26">
        <f>W37</f>
        <v>0</v>
      </c>
      <c r="X38" s="26">
        <f>W38+X37</f>
        <v>0</v>
      </c>
      <c r="Y38" s="26">
        <f t="shared" ref="Y38" si="38">X38+Y37</f>
        <v>0</v>
      </c>
      <c r="Z38" s="26">
        <f t="shared" ref="Z38" si="39">Y38+Z37</f>
        <v>0</v>
      </c>
    </row>
    <row r="39" spans="1:26" x14ac:dyDescent="0.25">
      <c r="A39" s="465" t="s">
        <v>72</v>
      </c>
      <c r="B39" s="466"/>
      <c r="C39" s="26">
        <f t="shared" ref="C39" si="40">C38*$B$6</f>
        <v>0</v>
      </c>
      <c r="D39" s="26">
        <f t="shared" ref="D39" si="41">D38*$B$6</f>
        <v>0</v>
      </c>
      <c r="E39" s="26">
        <f t="shared" ref="E39" si="42">E38*$B$6</f>
        <v>0</v>
      </c>
      <c r="F39" s="26">
        <f t="shared" ref="F39" si="43">F38*$B$6</f>
        <v>0</v>
      </c>
      <c r="G39" s="26">
        <f t="shared" ref="G39" si="44">G38*$B$6</f>
        <v>0</v>
      </c>
      <c r="H39" s="26">
        <f t="shared" ref="H39" si="45">H38*$B$6</f>
        <v>0</v>
      </c>
      <c r="I39" s="26">
        <f t="shared" ref="I39" si="46">I38*$B$6</f>
        <v>0</v>
      </c>
      <c r="J39" s="26">
        <f t="shared" ref="J39" si="47">J38*$B$6</f>
        <v>0</v>
      </c>
      <c r="K39" s="26">
        <f t="shared" ref="K39" si="48">K38*$B$6</f>
        <v>0</v>
      </c>
      <c r="L39" s="26">
        <f t="shared" ref="L39" si="49">L38*$B$6</f>
        <v>0</v>
      </c>
      <c r="M39" s="26">
        <f t="shared" ref="M39" si="50">M38*$B$6</f>
        <v>0</v>
      </c>
      <c r="N39" s="26">
        <f t="shared" ref="N39" si="51">N38*$B$6</f>
        <v>0</v>
      </c>
      <c r="O39" s="26">
        <f t="shared" ref="O39" si="52">O38*$B$6</f>
        <v>0</v>
      </c>
      <c r="P39" s="26">
        <f t="shared" ref="P39" si="53">P38*$B$6</f>
        <v>0</v>
      </c>
      <c r="Q39" s="26">
        <f t="shared" ref="Q39" si="54">Q38*$B$6</f>
        <v>0</v>
      </c>
      <c r="R39" s="26">
        <f t="shared" ref="R39:U39" si="55">R38*$B$6</f>
        <v>0</v>
      </c>
      <c r="S39" s="26">
        <f t="shared" si="55"/>
        <v>0</v>
      </c>
      <c r="T39" s="26">
        <f t="shared" si="55"/>
        <v>0</v>
      </c>
      <c r="U39" s="26">
        <f t="shared" si="55"/>
        <v>0</v>
      </c>
      <c r="V39" s="26">
        <f t="shared" ref="V39:Y39" si="56">V38*$B$6</f>
        <v>0</v>
      </c>
      <c r="W39" s="26">
        <f t="shared" si="56"/>
        <v>0</v>
      </c>
      <c r="X39" s="26">
        <f t="shared" si="56"/>
        <v>0</v>
      </c>
      <c r="Y39" s="26">
        <f t="shared" si="56"/>
        <v>0</v>
      </c>
      <c r="Z39" s="26">
        <f t="shared" ref="Z39" si="57">Z38*$B$6</f>
        <v>0</v>
      </c>
    </row>
    <row r="40" spans="1:26" x14ac:dyDescent="0.25">
      <c r="A40" s="465" t="s">
        <v>73</v>
      </c>
      <c r="B40" s="466"/>
      <c r="C40" s="26">
        <f>IF(C39&gt;0,C39,0)</f>
        <v>0</v>
      </c>
      <c r="D40" s="26">
        <f>IF(D39&gt;0,IF(D39&gt;C39,D39-C40,0),0)</f>
        <v>0</v>
      </c>
      <c r="E40" s="26">
        <f>IF(E39&gt;0,IF(E39&gt;D39,E39-D40-C40,0),0)</f>
        <v>0</v>
      </c>
      <c r="F40" s="26">
        <f>IF(F39&gt;0,IF(F39&gt;E39,F39-E40-D40-C40,0),0)</f>
        <v>0</v>
      </c>
      <c r="G40" s="26">
        <f>IF(G39&gt;0,G39,0)</f>
        <v>0</v>
      </c>
      <c r="H40" s="26">
        <f>IF(H39&gt;0,IF(H39&gt;G39,H39-G40,0),0)</f>
        <v>0</v>
      </c>
      <c r="I40" s="26">
        <f>IF(I39&gt;0,IF(I39&gt;H39,I39-H40-G40,0),0)</f>
        <v>0</v>
      </c>
      <c r="J40" s="26">
        <f>IF(J39&gt;0,IF(J39&gt;I39,J39-I40-H40-G40,0),0)</f>
        <v>0</v>
      </c>
      <c r="K40" s="26">
        <f>IF(K39&gt;0,K39,0)</f>
        <v>0</v>
      </c>
      <c r="L40" s="26">
        <f>IF(L39&gt;0,IF(L39&gt;K39,L39-K40,0),0)</f>
        <v>0</v>
      </c>
      <c r="M40" s="26">
        <f>IF(M39&gt;0,IF(M39&gt;L39,M39-L40-K40,0),0)</f>
        <v>0</v>
      </c>
      <c r="N40" s="26">
        <f>IF(N39&gt;0,IF(N39&gt;M39,N39-M40-L40-K40,0),0)</f>
        <v>0</v>
      </c>
      <c r="O40" s="26">
        <f>IF(O39&gt;0,O39,0)</f>
        <v>0</v>
      </c>
      <c r="P40" s="26">
        <f>IF(P39&gt;0,IF(P39&gt;O39,P39-O40,0),0)</f>
        <v>0</v>
      </c>
      <c r="Q40" s="26">
        <f>IF(Q39&gt;0,IF(Q39&gt;P39,Q39-P40-O40,0),0)</f>
        <v>0</v>
      </c>
      <c r="R40" s="26">
        <f>IF(R39&gt;0,IF(R39&gt;Q39,R39-Q40-P40-O40,0),0)</f>
        <v>0</v>
      </c>
      <c r="S40" s="26">
        <f>IF(S39&gt;0,S39,0)</f>
        <v>0</v>
      </c>
      <c r="T40" s="26">
        <f>IF(T39&gt;0,IF(T39&gt;S39,T39-S40,0),0)</f>
        <v>0</v>
      </c>
      <c r="U40" s="26">
        <f>IF(U39&gt;0,IF(U39&gt;T39,U39-T40-S40,0),0)</f>
        <v>0</v>
      </c>
      <c r="V40" s="26">
        <f>IF(V39&gt;0,IF(V39&gt;U39,V39-U40-T40-S40,0),0)</f>
        <v>0</v>
      </c>
      <c r="W40" s="26">
        <f>IF(W39&gt;0,W39,0)</f>
        <v>0</v>
      </c>
      <c r="X40" s="26">
        <f>IF(X39&gt;0,IF(X39&gt;W39,X39-W40,0),0)</f>
        <v>0</v>
      </c>
      <c r="Y40" s="26">
        <f>IF(Y39&gt;0,IF(Y39&gt;X39,Y39-X40-W40,0),0)</f>
        <v>0</v>
      </c>
      <c r="Z40" s="26">
        <f>IF(Z39&gt;0,IF(Z39&gt;Y39,Z39-Y40-X40-W40,0),0)</f>
        <v>0</v>
      </c>
    </row>
    <row r="41" spans="1:26" s="168" customFormat="1" x14ac:dyDescent="0.25"/>
    <row r="42" spans="1:26" s="168" customFormat="1" x14ac:dyDescent="0.25">
      <c r="A42" s="258" t="s">
        <v>44</v>
      </c>
    </row>
    <row r="43" spans="1:26" x14ac:dyDescent="0.25">
      <c r="A43" s="8"/>
      <c r="B43" s="119"/>
      <c r="C43" s="369">
        <f>C16</f>
        <v>2026</v>
      </c>
      <c r="D43" s="370"/>
      <c r="E43" s="370"/>
      <c r="F43" s="371"/>
      <c r="G43" s="369">
        <f>C43+1</f>
        <v>2027</v>
      </c>
      <c r="H43" s="370"/>
      <c r="I43" s="370"/>
      <c r="J43" s="371"/>
      <c r="K43" s="369">
        <f>G43+1</f>
        <v>2028</v>
      </c>
      <c r="L43" s="370"/>
      <c r="M43" s="370"/>
      <c r="N43" s="371"/>
      <c r="O43" s="369">
        <f>K43+1</f>
        <v>2029</v>
      </c>
      <c r="P43" s="370"/>
      <c r="Q43" s="370"/>
      <c r="R43" s="371"/>
      <c r="S43" s="369">
        <f>O43+1</f>
        <v>2030</v>
      </c>
      <c r="T43" s="370"/>
      <c r="U43" s="370"/>
      <c r="V43" s="371"/>
      <c r="W43" s="369">
        <f>S43+1</f>
        <v>2031</v>
      </c>
      <c r="X43" s="370"/>
      <c r="Y43" s="370"/>
      <c r="Z43" s="371"/>
    </row>
    <row r="44" spans="1:26" x14ac:dyDescent="0.25">
      <c r="A44" s="117"/>
      <c r="B44" s="118"/>
      <c r="C44" s="6" t="str">
        <f>C36</f>
        <v>1 кв 26</v>
      </c>
      <c r="D44" s="6" t="str">
        <f t="shared" ref="D44:Z44" si="58">D36</f>
        <v>2 кв 26</v>
      </c>
      <c r="E44" s="6" t="str">
        <f t="shared" si="58"/>
        <v>3 кв 26</v>
      </c>
      <c r="F44" s="6" t="str">
        <f t="shared" si="58"/>
        <v>4 кв 26</v>
      </c>
      <c r="G44" s="6" t="str">
        <f t="shared" si="58"/>
        <v>1 кв 27</v>
      </c>
      <c r="H44" s="6" t="str">
        <f t="shared" si="58"/>
        <v>2 кв 27</v>
      </c>
      <c r="I44" s="6" t="str">
        <f t="shared" si="58"/>
        <v>3 кв 27</v>
      </c>
      <c r="J44" s="6" t="str">
        <f t="shared" si="58"/>
        <v>4 кв 27</v>
      </c>
      <c r="K44" s="6" t="str">
        <f t="shared" si="58"/>
        <v>1 кв 28</v>
      </c>
      <c r="L44" s="6" t="str">
        <f t="shared" si="58"/>
        <v>2 кв 28</v>
      </c>
      <c r="M44" s="6" t="str">
        <f t="shared" si="58"/>
        <v>3 кв 28</v>
      </c>
      <c r="N44" s="6" t="str">
        <f t="shared" si="58"/>
        <v>4 кв 28</v>
      </c>
      <c r="O44" s="6" t="str">
        <f t="shared" si="58"/>
        <v>1 кв 29</v>
      </c>
      <c r="P44" s="6" t="str">
        <f t="shared" si="58"/>
        <v>2 кв 29</v>
      </c>
      <c r="Q44" s="6" t="str">
        <f t="shared" si="58"/>
        <v>3 кв 29</v>
      </c>
      <c r="R44" s="6" t="str">
        <f t="shared" si="58"/>
        <v>4 кв 29</v>
      </c>
      <c r="S44" s="6" t="str">
        <f t="shared" si="58"/>
        <v>1 кв 30</v>
      </c>
      <c r="T44" s="6" t="str">
        <f t="shared" si="58"/>
        <v>2 кв 30</v>
      </c>
      <c r="U44" s="6" t="str">
        <f t="shared" si="58"/>
        <v>3 кв 30</v>
      </c>
      <c r="V44" s="6" t="str">
        <f t="shared" si="58"/>
        <v>4 кв 30</v>
      </c>
      <c r="W44" s="6" t="str">
        <f t="shared" si="58"/>
        <v>1 кв 31</v>
      </c>
      <c r="X44" s="6" t="str">
        <f t="shared" si="58"/>
        <v>2 кв 31</v>
      </c>
      <c r="Y44" s="6" t="str">
        <f t="shared" si="58"/>
        <v>3 кв 31</v>
      </c>
      <c r="Z44" s="6" t="str">
        <f t="shared" si="58"/>
        <v>4 кв 31</v>
      </c>
    </row>
    <row r="45" spans="1:26" x14ac:dyDescent="0.25">
      <c r="A45" s="128" t="s">
        <v>64</v>
      </c>
      <c r="B45" s="129"/>
      <c r="C45" s="26">
        <f>'Заработная плата'!C48</f>
        <v>0</v>
      </c>
      <c r="D45" s="26">
        <f>'Заработная плата'!D48</f>
        <v>0</v>
      </c>
      <c r="E45" s="26">
        <f>'Заработная плата'!E48</f>
        <v>0</v>
      </c>
      <c r="F45" s="26">
        <f>'Заработная плата'!F48</f>
        <v>0</v>
      </c>
      <c r="G45" s="26">
        <f>'Заработная плата'!G48</f>
        <v>0</v>
      </c>
      <c r="H45" s="26">
        <f>'Заработная плата'!H48</f>
        <v>0</v>
      </c>
      <c r="I45" s="26">
        <f>'Заработная плата'!I48</f>
        <v>0</v>
      </c>
      <c r="J45" s="26">
        <f>'Заработная плата'!J48</f>
        <v>0</v>
      </c>
      <c r="K45" s="26">
        <f>'Заработная плата'!K48</f>
        <v>0</v>
      </c>
      <c r="L45" s="26">
        <f>'Заработная плата'!L48</f>
        <v>0</v>
      </c>
      <c r="M45" s="26">
        <f>'Заработная плата'!M48</f>
        <v>0</v>
      </c>
      <c r="N45" s="26">
        <f>'Заработная плата'!N48</f>
        <v>0</v>
      </c>
      <c r="O45" s="26">
        <f>'Заработная плата'!O48</f>
        <v>0</v>
      </c>
      <c r="P45" s="26">
        <f>'Заработная плата'!P48</f>
        <v>0</v>
      </c>
      <c r="Q45" s="26">
        <f>'Заработная плата'!Q48</f>
        <v>0</v>
      </c>
      <c r="R45" s="26">
        <f>'Заработная плата'!R48</f>
        <v>0</v>
      </c>
      <c r="S45" s="26">
        <f>'Заработная плата'!S48</f>
        <v>0</v>
      </c>
      <c r="T45" s="26">
        <f>'Заработная плата'!T48</f>
        <v>0</v>
      </c>
      <c r="U45" s="26">
        <f>'Заработная плата'!U48</f>
        <v>0</v>
      </c>
      <c r="V45" s="26">
        <f>'Заработная плата'!V48</f>
        <v>0</v>
      </c>
      <c r="W45" s="26">
        <f>'Заработная плата'!W48</f>
        <v>0</v>
      </c>
      <c r="X45" s="26">
        <f>'Заработная плата'!X48</f>
        <v>0</v>
      </c>
      <c r="Y45" s="26">
        <f>'Заработная плата'!Y48</f>
        <v>0</v>
      </c>
      <c r="Z45" s="26">
        <f>'Заработная плата'!Z48</f>
        <v>0</v>
      </c>
    </row>
    <row r="46" spans="1:26" x14ac:dyDescent="0.25">
      <c r="A46" s="2" t="s">
        <v>65</v>
      </c>
      <c r="B46" s="2"/>
      <c r="C46" s="26">
        <f t="shared" ref="C46:R46" si="59">C45*$B$7</f>
        <v>0</v>
      </c>
      <c r="D46" s="26">
        <f t="shared" si="59"/>
        <v>0</v>
      </c>
      <c r="E46" s="26">
        <f t="shared" si="59"/>
        <v>0</v>
      </c>
      <c r="F46" s="26">
        <f t="shared" si="59"/>
        <v>0</v>
      </c>
      <c r="G46" s="26">
        <f t="shared" si="59"/>
        <v>0</v>
      </c>
      <c r="H46" s="26">
        <f t="shared" si="59"/>
        <v>0</v>
      </c>
      <c r="I46" s="26">
        <f t="shared" si="59"/>
        <v>0</v>
      </c>
      <c r="J46" s="26">
        <f t="shared" si="59"/>
        <v>0</v>
      </c>
      <c r="K46" s="26">
        <f t="shared" si="59"/>
        <v>0</v>
      </c>
      <c r="L46" s="26">
        <f t="shared" si="59"/>
        <v>0</v>
      </c>
      <c r="M46" s="26">
        <f t="shared" si="59"/>
        <v>0</v>
      </c>
      <c r="N46" s="26">
        <f t="shared" si="59"/>
        <v>0</v>
      </c>
      <c r="O46" s="26">
        <f t="shared" si="59"/>
        <v>0</v>
      </c>
      <c r="P46" s="26">
        <f t="shared" si="59"/>
        <v>0</v>
      </c>
      <c r="Q46" s="26">
        <f t="shared" si="59"/>
        <v>0</v>
      </c>
      <c r="R46" s="26">
        <f t="shared" si="59"/>
        <v>0</v>
      </c>
      <c r="S46" s="26">
        <f t="shared" ref="S46:V46" si="60">S45*$B$7</f>
        <v>0</v>
      </c>
      <c r="T46" s="26">
        <f t="shared" si="60"/>
        <v>0</v>
      </c>
      <c r="U46" s="26">
        <f t="shared" si="60"/>
        <v>0</v>
      </c>
      <c r="V46" s="26">
        <f t="shared" si="60"/>
        <v>0</v>
      </c>
      <c r="W46" s="26">
        <f t="shared" ref="W46:Z46" si="61">W45*$B$7</f>
        <v>0</v>
      </c>
      <c r="X46" s="26">
        <f t="shared" si="61"/>
        <v>0</v>
      </c>
      <c r="Y46" s="26">
        <f t="shared" si="61"/>
        <v>0</v>
      </c>
      <c r="Z46" s="26">
        <f t="shared" si="61"/>
        <v>0</v>
      </c>
    </row>
    <row r="47" spans="1:26" s="168" customFormat="1" x14ac:dyDescent="0.25"/>
    <row r="48" spans="1:26" s="168" customFormat="1" x14ac:dyDescent="0.25">
      <c r="A48" s="176" t="s">
        <v>46</v>
      </c>
    </row>
    <row r="49" spans="1:26" x14ac:dyDescent="0.25">
      <c r="A49" s="7"/>
      <c r="B49" s="119"/>
      <c r="C49" s="369">
        <f>C16</f>
        <v>2026</v>
      </c>
      <c r="D49" s="370"/>
      <c r="E49" s="370"/>
      <c r="F49" s="371"/>
      <c r="G49" s="369">
        <f>C49+1</f>
        <v>2027</v>
      </c>
      <c r="H49" s="370"/>
      <c r="I49" s="370"/>
      <c r="J49" s="371"/>
      <c r="K49" s="369">
        <f>G49+1</f>
        <v>2028</v>
      </c>
      <c r="L49" s="370"/>
      <c r="M49" s="370"/>
      <c r="N49" s="371"/>
      <c r="O49" s="369">
        <f>K49+1</f>
        <v>2029</v>
      </c>
      <c r="P49" s="370"/>
      <c r="Q49" s="370"/>
      <c r="R49" s="371"/>
      <c r="S49" s="369">
        <f>O49+1</f>
        <v>2030</v>
      </c>
      <c r="T49" s="370"/>
      <c r="U49" s="370"/>
      <c r="V49" s="371"/>
      <c r="W49" s="369">
        <f>S49+1</f>
        <v>2031</v>
      </c>
      <c r="X49" s="370"/>
      <c r="Y49" s="370"/>
      <c r="Z49" s="371"/>
    </row>
    <row r="50" spans="1:26" x14ac:dyDescent="0.25">
      <c r="A50" s="8"/>
      <c r="B50" s="8"/>
      <c r="C50" s="6" t="str">
        <f>C17</f>
        <v>1 кв 26</v>
      </c>
      <c r="D50" s="6" t="str">
        <f t="shared" ref="D50:Z50" si="62">D17</f>
        <v>2 кв 26</v>
      </c>
      <c r="E50" s="6" t="str">
        <f t="shared" si="62"/>
        <v>3 кв 26</v>
      </c>
      <c r="F50" s="6" t="str">
        <f t="shared" si="62"/>
        <v>4 кв 26</v>
      </c>
      <c r="G50" s="6" t="str">
        <f t="shared" si="62"/>
        <v>1 кв 27</v>
      </c>
      <c r="H50" s="6" t="str">
        <f t="shared" si="62"/>
        <v>2 кв 27</v>
      </c>
      <c r="I50" s="6" t="str">
        <f t="shared" si="62"/>
        <v>3 кв 27</v>
      </c>
      <c r="J50" s="6" t="str">
        <f t="shared" si="62"/>
        <v>4 кв 27</v>
      </c>
      <c r="K50" s="6" t="str">
        <f t="shared" si="62"/>
        <v>1 кв 28</v>
      </c>
      <c r="L50" s="6" t="str">
        <f t="shared" si="62"/>
        <v>2 кв 28</v>
      </c>
      <c r="M50" s="6" t="str">
        <f t="shared" si="62"/>
        <v>3 кв 28</v>
      </c>
      <c r="N50" s="6" t="str">
        <f t="shared" si="62"/>
        <v>4 кв 28</v>
      </c>
      <c r="O50" s="6" t="str">
        <f t="shared" si="62"/>
        <v>1 кв 29</v>
      </c>
      <c r="P50" s="6" t="str">
        <f t="shared" si="62"/>
        <v>2 кв 29</v>
      </c>
      <c r="Q50" s="6" t="str">
        <f t="shared" si="62"/>
        <v>3 кв 29</v>
      </c>
      <c r="R50" s="6" t="str">
        <f t="shared" si="62"/>
        <v>4 кв 29</v>
      </c>
      <c r="S50" s="6" t="str">
        <f t="shared" si="62"/>
        <v>1 кв 30</v>
      </c>
      <c r="T50" s="6" t="str">
        <f t="shared" si="62"/>
        <v>2 кв 30</v>
      </c>
      <c r="U50" s="6" t="str">
        <f t="shared" si="62"/>
        <v>3 кв 30</v>
      </c>
      <c r="V50" s="6" t="str">
        <f t="shared" si="62"/>
        <v>4 кв 30</v>
      </c>
      <c r="W50" s="6" t="str">
        <f t="shared" si="62"/>
        <v>1 кв 31</v>
      </c>
      <c r="X50" s="6" t="str">
        <f t="shared" si="62"/>
        <v>2 кв 31</v>
      </c>
      <c r="Y50" s="6" t="str">
        <f t="shared" si="62"/>
        <v>3 кв 31</v>
      </c>
      <c r="Z50" s="6" t="str">
        <f t="shared" si="62"/>
        <v>4 кв 31</v>
      </c>
    </row>
    <row r="51" spans="1:26" x14ac:dyDescent="0.25">
      <c r="A51" s="2" t="s">
        <v>66</v>
      </c>
      <c r="B51" s="2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x14ac:dyDescent="0.25">
      <c r="A52" s="2" t="s">
        <v>67</v>
      </c>
      <c r="B52" s="2"/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</row>
    <row r="53" spans="1:26" x14ac:dyDescent="0.25">
      <c r="A53" s="2" t="s">
        <v>68</v>
      </c>
      <c r="B53" s="2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s="3" customFormat="1" x14ac:dyDescent="0.25">
      <c r="A54" s="17" t="s">
        <v>69</v>
      </c>
      <c r="B54" s="31"/>
      <c r="C54" s="25">
        <f t="shared" ref="C54:R54" si="63">SUM(C51:C53)</f>
        <v>0</v>
      </c>
      <c r="D54" s="25">
        <f t="shared" si="63"/>
        <v>0</v>
      </c>
      <c r="E54" s="25">
        <f t="shared" si="63"/>
        <v>0</v>
      </c>
      <c r="F54" s="25">
        <f t="shared" si="63"/>
        <v>0</v>
      </c>
      <c r="G54" s="25">
        <f t="shared" si="63"/>
        <v>0</v>
      </c>
      <c r="H54" s="25">
        <f t="shared" si="63"/>
        <v>0</v>
      </c>
      <c r="I54" s="25">
        <f t="shared" si="63"/>
        <v>0</v>
      </c>
      <c r="J54" s="25">
        <f t="shared" si="63"/>
        <v>0</v>
      </c>
      <c r="K54" s="25">
        <f t="shared" si="63"/>
        <v>0</v>
      </c>
      <c r="L54" s="25">
        <f t="shared" si="63"/>
        <v>0</v>
      </c>
      <c r="M54" s="25">
        <f t="shared" si="63"/>
        <v>0</v>
      </c>
      <c r="N54" s="25">
        <f t="shared" si="63"/>
        <v>0</v>
      </c>
      <c r="O54" s="25">
        <f t="shared" si="63"/>
        <v>0</v>
      </c>
      <c r="P54" s="25">
        <f t="shared" si="63"/>
        <v>0</v>
      </c>
      <c r="Q54" s="25">
        <f t="shared" si="63"/>
        <v>0</v>
      </c>
      <c r="R54" s="25">
        <f t="shared" si="63"/>
        <v>0</v>
      </c>
      <c r="S54" s="25">
        <f t="shared" ref="S54:V54" si="64">SUM(S51:S53)</f>
        <v>0</v>
      </c>
      <c r="T54" s="25">
        <f t="shared" si="64"/>
        <v>0</v>
      </c>
      <c r="U54" s="25">
        <f t="shared" si="64"/>
        <v>0</v>
      </c>
      <c r="V54" s="25">
        <f t="shared" si="64"/>
        <v>0</v>
      </c>
      <c r="W54" s="25">
        <f t="shared" ref="W54:Z54" si="65">SUM(W51:W53)</f>
        <v>0</v>
      </c>
      <c r="X54" s="25">
        <f t="shared" si="65"/>
        <v>0</v>
      </c>
      <c r="Y54" s="25">
        <f t="shared" si="65"/>
        <v>0</v>
      </c>
      <c r="Z54" s="25">
        <f t="shared" si="65"/>
        <v>0</v>
      </c>
    </row>
    <row r="55" spans="1:26" s="168" customFormat="1" x14ac:dyDescent="0.25"/>
    <row r="56" spans="1:26" s="168" customFormat="1" x14ac:dyDescent="0.25">
      <c r="B56" s="183"/>
    </row>
    <row r="57" spans="1:26" s="168" customFormat="1" x14ac:dyDescent="0.25"/>
    <row r="58" spans="1:26" s="168" customFormat="1" x14ac:dyDescent="0.25"/>
    <row r="59" spans="1:26" s="168" customFormat="1" x14ac:dyDescent="0.25"/>
    <row r="60" spans="1:26" s="168" customFormat="1" x14ac:dyDescent="0.25"/>
    <row r="61" spans="1:26" s="168" customFormat="1" x14ac:dyDescent="0.25"/>
    <row r="62" spans="1:26" s="168" customFormat="1" x14ac:dyDescent="0.25"/>
    <row r="63" spans="1:26" s="168" customFormat="1" x14ac:dyDescent="0.25"/>
    <row r="64" spans="1:26" s="168" customFormat="1" x14ac:dyDescent="0.25"/>
    <row r="65" s="168" customFormat="1" x14ac:dyDescent="0.25"/>
    <row r="66" s="168" customFormat="1" x14ac:dyDescent="0.25"/>
    <row r="67" s="168" customFormat="1" x14ac:dyDescent="0.25"/>
    <row r="68" s="168" customFormat="1" x14ac:dyDescent="0.25"/>
    <row r="69" s="168" customFormat="1" x14ac:dyDescent="0.25"/>
    <row r="70" s="168" customFormat="1" x14ac:dyDescent="0.25"/>
    <row r="71" s="168" customFormat="1" x14ac:dyDescent="0.25"/>
    <row r="72" s="168" customFormat="1" x14ac:dyDescent="0.25"/>
    <row r="73" s="168" customFormat="1" x14ac:dyDescent="0.25"/>
    <row r="74" s="168" customFormat="1" x14ac:dyDescent="0.25"/>
    <row r="75" s="168" customFormat="1" x14ac:dyDescent="0.25"/>
    <row r="76" s="168" customFormat="1" x14ac:dyDescent="0.25"/>
    <row r="77" s="168" customFormat="1" x14ac:dyDescent="0.25"/>
    <row r="78" s="168" customFormat="1" x14ac:dyDescent="0.25"/>
    <row r="79" s="168" customFormat="1" x14ac:dyDescent="0.25"/>
    <row r="80" s="168" customFormat="1" x14ac:dyDescent="0.25"/>
    <row r="81" s="168" customFormat="1" x14ac:dyDescent="0.25"/>
    <row r="82" s="168" customFormat="1" x14ac:dyDescent="0.25"/>
    <row r="83" s="168" customFormat="1" x14ac:dyDescent="0.25"/>
    <row r="84" s="168" customFormat="1" x14ac:dyDescent="0.25"/>
    <row r="85" s="168" customFormat="1" x14ac:dyDescent="0.25"/>
    <row r="86" s="168" customFormat="1" x14ac:dyDescent="0.25"/>
    <row r="87" s="168" customFormat="1" x14ac:dyDescent="0.25"/>
    <row r="88" s="168" customFormat="1" x14ac:dyDescent="0.25"/>
    <row r="89" s="168" customFormat="1" x14ac:dyDescent="0.25"/>
    <row r="90" s="168" customFormat="1" x14ac:dyDescent="0.25"/>
    <row r="91" s="168" customFormat="1" x14ac:dyDescent="0.25"/>
    <row r="92" s="168" customFormat="1" x14ac:dyDescent="0.25"/>
    <row r="93" s="168" customFormat="1" x14ac:dyDescent="0.25"/>
    <row r="94" s="168" customFormat="1" x14ac:dyDescent="0.25"/>
    <row r="95" s="168" customFormat="1" x14ac:dyDescent="0.25"/>
    <row r="96" s="168" customFormat="1" x14ac:dyDescent="0.25"/>
    <row r="97" s="168" customFormat="1" x14ac:dyDescent="0.25"/>
    <row r="98" s="168" customFormat="1" x14ac:dyDescent="0.25"/>
    <row r="99" s="168" customFormat="1" x14ac:dyDescent="0.25"/>
    <row r="100" s="168" customFormat="1" x14ac:dyDescent="0.25"/>
    <row r="101" s="168" customFormat="1" x14ac:dyDescent="0.25"/>
    <row r="102" s="168" customFormat="1" x14ac:dyDescent="0.25"/>
    <row r="103" s="168" customFormat="1" x14ac:dyDescent="0.25"/>
    <row r="104" s="168" customFormat="1" x14ac:dyDescent="0.25"/>
    <row r="105" s="168" customFormat="1" x14ac:dyDescent="0.25"/>
    <row r="106" s="168" customFormat="1" x14ac:dyDescent="0.25"/>
    <row r="107" s="168" customFormat="1" x14ac:dyDescent="0.25"/>
    <row r="108" s="168" customFormat="1" x14ac:dyDescent="0.25"/>
    <row r="109" s="168" customFormat="1" x14ac:dyDescent="0.25"/>
    <row r="110" s="168" customFormat="1" x14ac:dyDescent="0.25"/>
    <row r="111" s="168" customFormat="1" x14ac:dyDescent="0.25"/>
    <row r="112" s="168" customFormat="1" x14ac:dyDescent="0.25"/>
    <row r="113" s="168" customFormat="1" x14ac:dyDescent="0.25"/>
    <row r="114" s="168" customFormat="1" x14ac:dyDescent="0.25"/>
    <row r="115" s="168" customFormat="1" x14ac:dyDescent="0.25"/>
    <row r="116" s="168" customFormat="1" x14ac:dyDescent="0.25"/>
    <row r="117" s="168" customFormat="1" x14ac:dyDescent="0.25"/>
    <row r="118" s="168" customFormat="1" x14ac:dyDescent="0.25"/>
    <row r="119" s="168" customFormat="1" x14ac:dyDescent="0.25"/>
    <row r="120" s="168" customFormat="1" x14ac:dyDescent="0.25"/>
    <row r="121" s="168" customFormat="1" x14ac:dyDescent="0.25"/>
    <row r="122" s="168" customFormat="1" x14ac:dyDescent="0.25"/>
    <row r="123" s="168" customFormat="1" x14ac:dyDescent="0.25"/>
    <row r="124" s="168" customFormat="1" x14ac:dyDescent="0.25"/>
    <row r="125" s="168" customFormat="1" x14ac:dyDescent="0.25"/>
    <row r="126" s="168" customFormat="1" x14ac:dyDescent="0.25"/>
    <row r="127" s="168" customFormat="1" x14ac:dyDescent="0.25"/>
    <row r="128" s="168" customFormat="1" x14ac:dyDescent="0.25"/>
    <row r="129" s="168" customFormat="1" x14ac:dyDescent="0.25"/>
    <row r="130" s="168" customFormat="1" x14ac:dyDescent="0.25"/>
    <row r="131" s="168" customFormat="1" x14ac:dyDescent="0.25"/>
    <row r="132" s="168" customFormat="1" x14ac:dyDescent="0.25"/>
    <row r="133" s="168" customFormat="1" x14ac:dyDescent="0.25"/>
    <row r="134" s="168" customFormat="1" x14ac:dyDescent="0.25"/>
    <row r="135" s="168" customFormat="1" x14ac:dyDescent="0.25"/>
    <row r="136" s="168" customFormat="1" x14ac:dyDescent="0.25"/>
    <row r="137" s="168" customFormat="1" x14ac:dyDescent="0.25"/>
    <row r="138" s="168" customFormat="1" x14ac:dyDescent="0.25"/>
    <row r="139" s="168" customFormat="1" x14ac:dyDescent="0.25"/>
    <row r="140" s="168" customFormat="1" x14ac:dyDescent="0.25"/>
    <row r="141" s="168" customFormat="1" x14ac:dyDescent="0.25"/>
    <row r="142" s="168" customFormat="1" x14ac:dyDescent="0.25"/>
    <row r="143" s="168" customFormat="1" x14ac:dyDescent="0.25"/>
    <row r="144" s="168" customFormat="1" x14ac:dyDescent="0.25"/>
    <row r="145" s="168" customFormat="1" x14ac:dyDescent="0.25"/>
    <row r="146" s="168" customFormat="1" x14ac:dyDescent="0.25"/>
    <row r="147" s="168" customFormat="1" x14ac:dyDescent="0.25"/>
    <row r="148" s="168" customFormat="1" x14ac:dyDescent="0.25"/>
    <row r="149" s="168" customFormat="1" x14ac:dyDescent="0.25"/>
    <row r="150" s="168" customFormat="1" x14ac:dyDescent="0.25"/>
    <row r="151" s="168" customFormat="1" x14ac:dyDescent="0.25"/>
    <row r="152" s="168" customFormat="1" x14ac:dyDescent="0.25"/>
    <row r="153" s="168" customFormat="1" x14ac:dyDescent="0.25"/>
    <row r="154" s="168" customFormat="1" x14ac:dyDescent="0.25"/>
    <row r="155" s="168" customFormat="1" x14ac:dyDescent="0.25"/>
    <row r="156" s="168" customFormat="1" x14ac:dyDescent="0.25"/>
    <row r="157" s="168" customFormat="1" x14ac:dyDescent="0.25"/>
    <row r="158" s="168" customFormat="1" x14ac:dyDescent="0.25"/>
    <row r="159" s="168" customFormat="1" x14ac:dyDescent="0.25"/>
    <row r="160" s="168" customFormat="1" x14ac:dyDescent="0.25"/>
    <row r="161" s="168" customFormat="1" x14ac:dyDescent="0.25"/>
    <row r="162" s="168" customFormat="1" x14ac:dyDescent="0.25"/>
    <row r="163" s="168" customFormat="1" x14ac:dyDescent="0.25"/>
    <row r="164" s="168" customFormat="1" x14ac:dyDescent="0.25"/>
    <row r="165" s="168" customFormat="1" x14ac:dyDescent="0.25"/>
    <row r="166" s="168" customFormat="1" x14ac:dyDescent="0.25"/>
    <row r="167" s="168" customFormat="1" x14ac:dyDescent="0.25"/>
    <row r="168" s="168" customFormat="1" x14ac:dyDescent="0.25"/>
    <row r="169" s="168" customFormat="1" x14ac:dyDescent="0.25"/>
    <row r="170" s="168" customFormat="1" x14ac:dyDescent="0.25"/>
    <row r="171" s="168" customFormat="1" x14ac:dyDescent="0.25"/>
    <row r="172" s="168" customFormat="1" x14ac:dyDescent="0.25"/>
    <row r="173" s="168" customFormat="1" x14ac:dyDescent="0.25"/>
    <row r="174" s="168" customFormat="1" x14ac:dyDescent="0.25"/>
    <row r="175" s="168" customFormat="1" x14ac:dyDescent="0.25"/>
    <row r="176" s="168" customFormat="1" x14ac:dyDescent="0.25"/>
    <row r="177" s="168" customFormat="1" x14ac:dyDescent="0.25"/>
    <row r="178" s="168" customFormat="1" x14ac:dyDescent="0.25"/>
    <row r="179" s="168" customFormat="1" x14ac:dyDescent="0.25"/>
    <row r="180" s="168" customFormat="1" x14ac:dyDescent="0.25"/>
    <row r="181" s="168" customFormat="1" x14ac:dyDescent="0.25"/>
    <row r="182" s="168" customFormat="1" x14ac:dyDescent="0.25"/>
    <row r="183" s="168" customFormat="1" x14ac:dyDescent="0.25"/>
    <row r="184" s="168" customFormat="1" x14ac:dyDescent="0.25"/>
    <row r="185" s="168" customFormat="1" x14ac:dyDescent="0.25"/>
    <row r="186" s="168" customFormat="1" x14ac:dyDescent="0.25"/>
    <row r="187" s="168" customFormat="1" x14ac:dyDescent="0.25"/>
    <row r="188" s="168" customFormat="1" x14ac:dyDescent="0.25"/>
    <row r="189" s="168" customFormat="1" x14ac:dyDescent="0.25"/>
    <row r="190" s="168" customFormat="1" x14ac:dyDescent="0.25"/>
    <row r="191" s="168" customFormat="1" x14ac:dyDescent="0.25"/>
    <row r="192" s="168" customFormat="1" x14ac:dyDescent="0.25"/>
    <row r="193" s="168" customFormat="1" x14ac:dyDescent="0.25"/>
    <row r="194" s="168" customFormat="1" x14ac:dyDescent="0.25"/>
    <row r="195" s="168" customFormat="1" x14ac:dyDescent="0.25"/>
    <row r="196" s="168" customFormat="1" x14ac:dyDescent="0.25"/>
    <row r="197" s="168" customFormat="1" x14ac:dyDescent="0.25"/>
    <row r="198" s="168" customFormat="1" x14ac:dyDescent="0.25"/>
    <row r="199" s="168" customFormat="1" x14ac:dyDescent="0.25"/>
    <row r="200" s="168" customFormat="1" x14ac:dyDescent="0.25"/>
    <row r="201" s="168" customFormat="1" x14ac:dyDescent="0.25"/>
    <row r="202" s="168" customFormat="1" x14ac:dyDescent="0.25"/>
    <row r="203" s="168" customFormat="1" x14ac:dyDescent="0.25"/>
    <row r="204" s="168" customFormat="1" x14ac:dyDescent="0.25"/>
    <row r="205" s="168" customFormat="1" x14ac:dyDescent="0.25"/>
    <row r="206" s="168" customFormat="1" x14ac:dyDescent="0.25"/>
    <row r="207" s="168" customFormat="1" x14ac:dyDescent="0.25"/>
    <row r="208" s="168" customFormat="1" x14ac:dyDescent="0.25"/>
    <row r="209" s="168" customFormat="1" x14ac:dyDescent="0.25"/>
    <row r="210" s="168" customFormat="1" x14ac:dyDescent="0.25"/>
    <row r="211" s="168" customFormat="1" x14ac:dyDescent="0.25"/>
    <row r="212" s="168" customFormat="1" x14ac:dyDescent="0.25"/>
    <row r="213" s="168" customFormat="1" x14ac:dyDescent="0.25"/>
    <row r="214" s="168" customFormat="1" x14ac:dyDescent="0.25"/>
    <row r="215" s="168" customFormat="1" x14ac:dyDescent="0.25"/>
    <row r="216" s="168" customFormat="1" x14ac:dyDescent="0.25"/>
    <row r="217" s="168" customFormat="1" x14ac:dyDescent="0.25"/>
    <row r="218" s="168" customFormat="1" x14ac:dyDescent="0.25"/>
    <row r="219" s="168" customFormat="1" x14ac:dyDescent="0.25"/>
    <row r="220" s="168" customFormat="1" x14ac:dyDescent="0.25"/>
    <row r="221" s="168" customFormat="1" x14ac:dyDescent="0.25"/>
    <row r="222" s="168" customFormat="1" x14ac:dyDescent="0.25"/>
    <row r="223" s="168" customFormat="1" x14ac:dyDescent="0.25"/>
    <row r="224" s="168" customFormat="1" x14ac:dyDescent="0.25"/>
    <row r="225" s="168" customFormat="1" x14ac:dyDescent="0.25"/>
    <row r="226" s="168" customFormat="1" x14ac:dyDescent="0.25"/>
    <row r="227" s="168" customFormat="1" x14ac:dyDescent="0.25"/>
    <row r="228" s="168" customFormat="1" x14ac:dyDescent="0.25"/>
    <row r="229" s="168" customFormat="1" x14ac:dyDescent="0.25"/>
    <row r="230" s="168" customFormat="1" x14ac:dyDescent="0.25"/>
    <row r="231" s="168" customFormat="1" x14ac:dyDescent="0.25"/>
    <row r="232" s="168" customFormat="1" x14ac:dyDescent="0.25"/>
    <row r="233" s="168" customFormat="1" x14ac:dyDescent="0.25"/>
    <row r="234" s="168" customFormat="1" x14ac:dyDescent="0.25"/>
    <row r="235" s="168" customFormat="1" x14ac:dyDescent="0.25"/>
    <row r="236" s="168" customFormat="1" x14ac:dyDescent="0.25"/>
    <row r="237" s="168" customFormat="1" x14ac:dyDescent="0.25"/>
    <row r="238" s="168" customFormat="1" x14ac:dyDescent="0.25"/>
    <row r="239" s="168" customFormat="1" x14ac:dyDescent="0.25"/>
    <row r="240" s="168" customFormat="1" x14ac:dyDescent="0.25"/>
    <row r="241" s="168" customFormat="1" x14ac:dyDescent="0.25"/>
    <row r="242" s="168" customFormat="1" x14ac:dyDescent="0.25"/>
    <row r="243" s="168" customFormat="1" x14ac:dyDescent="0.25"/>
    <row r="244" s="168" customFormat="1" x14ac:dyDescent="0.25"/>
    <row r="245" s="168" customFormat="1" x14ac:dyDescent="0.25"/>
    <row r="246" s="168" customFormat="1" x14ac:dyDescent="0.25"/>
    <row r="247" s="168" customFormat="1" x14ac:dyDescent="0.25"/>
    <row r="248" s="168" customFormat="1" x14ac:dyDescent="0.25"/>
    <row r="249" s="168" customFormat="1" x14ac:dyDescent="0.25"/>
    <row r="250" s="168" customFormat="1" x14ac:dyDescent="0.25"/>
    <row r="251" s="168" customFormat="1" x14ac:dyDescent="0.25"/>
    <row r="252" s="168" customFormat="1" x14ac:dyDescent="0.25"/>
    <row r="253" s="168" customFormat="1" x14ac:dyDescent="0.25"/>
    <row r="254" s="168" customFormat="1" x14ac:dyDescent="0.25"/>
    <row r="255" s="168" customFormat="1" x14ac:dyDescent="0.25"/>
    <row r="256" s="168" customFormat="1" x14ac:dyDescent="0.25"/>
    <row r="257" s="168" customFormat="1" x14ac:dyDescent="0.25"/>
    <row r="258" s="168" customFormat="1" x14ac:dyDescent="0.25"/>
    <row r="259" s="168" customFormat="1" x14ac:dyDescent="0.25"/>
    <row r="260" s="168" customFormat="1" x14ac:dyDescent="0.25"/>
    <row r="261" s="168" customFormat="1" x14ac:dyDescent="0.25"/>
    <row r="262" s="168" customFormat="1" x14ac:dyDescent="0.25"/>
    <row r="263" s="168" customFormat="1" x14ac:dyDescent="0.25"/>
    <row r="264" s="168" customFormat="1" x14ac:dyDescent="0.25"/>
    <row r="265" s="168" customFormat="1" x14ac:dyDescent="0.25"/>
    <row r="266" s="168" customFormat="1" x14ac:dyDescent="0.25"/>
  </sheetData>
  <mergeCells count="45">
    <mergeCell ref="W35:Z35"/>
    <mergeCell ref="W43:Z43"/>
    <mergeCell ref="W49:Z49"/>
    <mergeCell ref="S16:V16"/>
    <mergeCell ref="S35:V35"/>
    <mergeCell ref="S43:V43"/>
    <mergeCell ref="S49:V49"/>
    <mergeCell ref="W16:Z16"/>
    <mergeCell ref="O16:R16"/>
    <mergeCell ref="O35:R35"/>
    <mergeCell ref="O43:R43"/>
    <mergeCell ref="O49:R49"/>
    <mergeCell ref="C49:F49"/>
    <mergeCell ref="G49:J49"/>
    <mergeCell ref="K49:N49"/>
    <mergeCell ref="C43:F43"/>
    <mergeCell ref="G43:J43"/>
    <mergeCell ref="K43:N43"/>
    <mergeCell ref="K35:N35"/>
    <mergeCell ref="K16:N16"/>
    <mergeCell ref="G35:J35"/>
    <mergeCell ref="G16:J16"/>
    <mergeCell ref="B3:B4"/>
    <mergeCell ref="A18:B18"/>
    <mergeCell ref="A19:B19"/>
    <mergeCell ref="A20:B20"/>
    <mergeCell ref="C35:F35"/>
    <mergeCell ref="A3:A4"/>
    <mergeCell ref="C16:F16"/>
    <mergeCell ref="A29:B29"/>
    <mergeCell ref="A25:B25"/>
    <mergeCell ref="A26:B26"/>
    <mergeCell ref="A27:B27"/>
    <mergeCell ref="A23:B23"/>
    <mergeCell ref="A24:B24"/>
    <mergeCell ref="A28:B28"/>
    <mergeCell ref="A21:B21"/>
    <mergeCell ref="A22:B22"/>
    <mergeCell ref="A39:B39"/>
    <mergeCell ref="A40:B40"/>
    <mergeCell ref="A30:B30"/>
    <mergeCell ref="A31:B31"/>
    <mergeCell ref="A32:B32"/>
    <mergeCell ref="A37:B37"/>
    <mergeCell ref="A38:B38"/>
  </mergeCells>
  <phoneticPr fontId="37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B657"/>
  <sheetViews>
    <sheetView workbookViewId="0">
      <selection activeCell="H11" sqref="H11"/>
    </sheetView>
  </sheetViews>
  <sheetFormatPr defaultRowHeight="15" x14ac:dyDescent="0.25"/>
  <cols>
    <col min="1" max="1" width="44" customWidth="1"/>
    <col min="2" max="2" width="12.42578125" customWidth="1"/>
    <col min="3" max="3" width="8.85546875" hidden="1" customWidth="1"/>
    <col min="4" max="4" width="8.42578125" customWidth="1"/>
    <col min="5" max="5" width="8" customWidth="1"/>
    <col min="6" max="6" width="10.140625" customWidth="1"/>
    <col min="7" max="14" width="7.28515625" customWidth="1"/>
    <col min="15" max="22" width="7.28515625" style="168" customWidth="1"/>
    <col min="23" max="80" width="9" style="168"/>
  </cols>
  <sheetData>
    <row r="1" spans="1:39" ht="15.75" x14ac:dyDescent="0.25">
      <c r="A1" s="4" t="s">
        <v>325</v>
      </c>
      <c r="B1" s="184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</row>
    <row r="2" spans="1:39" x14ac:dyDescent="0.25">
      <c r="A2" s="387" t="s">
        <v>47</v>
      </c>
      <c r="B2" s="471" t="s">
        <v>48</v>
      </c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7"/>
      <c r="W2" s="387"/>
      <c r="X2" s="387"/>
      <c r="Y2" s="387"/>
      <c r="Z2" s="387"/>
    </row>
    <row r="3" spans="1:39" x14ac:dyDescent="0.25">
      <c r="A3" s="387"/>
      <c r="B3" s="471"/>
      <c r="C3" s="369">
        <v>2026</v>
      </c>
      <c r="D3" s="370"/>
      <c r="E3" s="370"/>
      <c r="F3" s="371"/>
      <c r="G3" s="369">
        <f>C3+1</f>
        <v>2027</v>
      </c>
      <c r="H3" s="370"/>
      <c r="I3" s="370"/>
      <c r="J3" s="371"/>
      <c r="K3" s="369">
        <f>G3+1</f>
        <v>2028</v>
      </c>
      <c r="L3" s="370"/>
      <c r="M3" s="370"/>
      <c r="N3" s="371"/>
      <c r="O3" s="369">
        <f>K3+1</f>
        <v>2029</v>
      </c>
      <c r="P3" s="370"/>
      <c r="Q3" s="370"/>
      <c r="R3" s="371"/>
      <c r="S3" s="369">
        <f>O3+1</f>
        <v>2030</v>
      </c>
      <c r="T3" s="370"/>
      <c r="U3" s="370"/>
      <c r="V3" s="371"/>
      <c r="W3" s="369">
        <f>S3+1</f>
        <v>2031</v>
      </c>
      <c r="X3" s="370"/>
      <c r="Y3" s="370"/>
      <c r="Z3" s="371"/>
    </row>
    <row r="4" spans="1:39" x14ac:dyDescent="0.25">
      <c r="A4" s="387"/>
      <c r="B4" s="471"/>
      <c r="C4" s="6" t="s">
        <v>273</v>
      </c>
      <c r="D4" s="6" t="s">
        <v>274</v>
      </c>
      <c r="E4" s="6" t="s">
        <v>275</v>
      </c>
      <c r="F4" s="6" t="s">
        <v>276</v>
      </c>
      <c r="G4" s="6" t="s">
        <v>277</v>
      </c>
      <c r="H4" s="6" t="s">
        <v>278</v>
      </c>
      <c r="I4" s="6" t="s">
        <v>279</v>
      </c>
      <c r="J4" s="6" t="s">
        <v>280</v>
      </c>
      <c r="K4" s="6" t="s">
        <v>286</v>
      </c>
      <c r="L4" s="6" t="s">
        <v>287</v>
      </c>
      <c r="M4" s="6" t="s">
        <v>288</v>
      </c>
      <c r="N4" s="6" t="s">
        <v>289</v>
      </c>
      <c r="O4" s="6" t="s">
        <v>290</v>
      </c>
      <c r="P4" s="6" t="s">
        <v>296</v>
      </c>
      <c r="Q4" s="6" t="s">
        <v>297</v>
      </c>
      <c r="R4" s="6" t="s">
        <v>298</v>
      </c>
      <c r="S4" s="6" t="s">
        <v>299</v>
      </c>
      <c r="T4" s="6" t="s">
        <v>300</v>
      </c>
      <c r="U4" s="6" t="s">
        <v>301</v>
      </c>
      <c r="V4" s="6" t="s">
        <v>302</v>
      </c>
      <c r="W4" s="6" t="s">
        <v>303</v>
      </c>
      <c r="X4" s="6" t="s">
        <v>317</v>
      </c>
      <c r="Y4" s="6" t="s">
        <v>328</v>
      </c>
      <c r="Z4" s="6" t="s">
        <v>329</v>
      </c>
    </row>
    <row r="5" spans="1:39" x14ac:dyDescent="0.25">
      <c r="A5" s="262"/>
      <c r="B5" s="263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185"/>
      <c r="AB5" s="185"/>
      <c r="AC5" s="185"/>
      <c r="AD5" s="185"/>
      <c r="AE5" s="185"/>
      <c r="AF5" s="185"/>
      <c r="AG5" s="185"/>
      <c r="AH5" s="185"/>
      <c r="AI5" s="185"/>
      <c r="AJ5" s="185"/>
      <c r="AK5" s="185"/>
      <c r="AL5" s="185"/>
    </row>
    <row r="6" spans="1:39" x14ac:dyDescent="0.25">
      <c r="A6" s="27"/>
      <c r="B6" s="107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</row>
    <row r="7" spans="1:39" x14ac:dyDescent="0.25">
      <c r="A7" s="27"/>
      <c r="B7" s="108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</row>
    <row r="8" spans="1:39" x14ac:dyDescent="0.25">
      <c r="A8" s="27"/>
      <c r="B8" s="107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</row>
    <row r="9" spans="1:39" x14ac:dyDescent="0.25">
      <c r="A9" s="27"/>
      <c r="B9" s="108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</row>
    <row r="10" spans="1:39" x14ac:dyDescent="0.25">
      <c r="A10" s="27"/>
      <c r="B10" s="108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</row>
    <row r="11" spans="1:39" x14ac:dyDescent="0.25">
      <c r="A11" s="27"/>
      <c r="B11" s="108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</row>
    <row r="12" spans="1:39" x14ac:dyDescent="0.25">
      <c r="A12" s="27"/>
      <c r="B12" s="108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85"/>
      <c r="AB12" s="185"/>
      <c r="AC12" s="185"/>
      <c r="AD12" s="185"/>
      <c r="AE12" s="185"/>
      <c r="AF12" s="185"/>
      <c r="AG12" s="185"/>
      <c r="AI12" s="185"/>
      <c r="AJ12" s="185"/>
      <c r="AK12" s="185"/>
      <c r="AL12" s="185"/>
    </row>
    <row r="13" spans="1:39" x14ac:dyDescent="0.25">
      <c r="A13" s="9" t="s">
        <v>7</v>
      </c>
      <c r="B13" s="65"/>
      <c r="C13" s="111">
        <f t="shared" ref="C13:N13" si="0">SUM(C5:C12)</f>
        <v>0</v>
      </c>
      <c r="D13" s="111">
        <f t="shared" si="0"/>
        <v>0</v>
      </c>
      <c r="E13" s="111">
        <f t="shared" si="0"/>
        <v>0</v>
      </c>
      <c r="F13" s="111">
        <f t="shared" si="0"/>
        <v>0</v>
      </c>
      <c r="G13" s="111">
        <f t="shared" si="0"/>
        <v>0</v>
      </c>
      <c r="H13" s="111">
        <f t="shared" si="0"/>
        <v>0</v>
      </c>
      <c r="I13" s="111">
        <f t="shared" si="0"/>
        <v>0</v>
      </c>
      <c r="J13" s="111">
        <f t="shared" si="0"/>
        <v>0</v>
      </c>
      <c r="K13" s="111">
        <f t="shared" si="0"/>
        <v>0</v>
      </c>
      <c r="L13" s="111">
        <f t="shared" si="0"/>
        <v>0</v>
      </c>
      <c r="M13" s="111">
        <f t="shared" si="0"/>
        <v>0</v>
      </c>
      <c r="N13" s="111">
        <f t="shared" si="0"/>
        <v>0</v>
      </c>
      <c r="O13" s="111">
        <f t="shared" ref="O13:R13" si="1">SUM(O5:O12)</f>
        <v>0</v>
      </c>
      <c r="P13" s="111">
        <f t="shared" si="1"/>
        <v>0</v>
      </c>
      <c r="Q13" s="111">
        <f t="shared" si="1"/>
        <v>0</v>
      </c>
      <c r="R13" s="111">
        <f t="shared" si="1"/>
        <v>0</v>
      </c>
      <c r="S13" s="111">
        <f t="shared" ref="S13:V13" si="2">SUM(S5:S12)</f>
        <v>0</v>
      </c>
      <c r="T13" s="111">
        <f t="shared" si="2"/>
        <v>0</v>
      </c>
      <c r="U13" s="111">
        <f t="shared" si="2"/>
        <v>0</v>
      </c>
      <c r="V13" s="111">
        <f t="shared" si="2"/>
        <v>0</v>
      </c>
      <c r="W13" s="111">
        <f t="shared" ref="W13:Z13" si="3">SUM(W5:W12)</f>
        <v>0</v>
      </c>
      <c r="X13" s="111">
        <f t="shared" si="3"/>
        <v>0</v>
      </c>
      <c r="Y13" s="111">
        <f t="shared" si="3"/>
        <v>0</v>
      </c>
      <c r="Z13" s="111">
        <f t="shared" si="3"/>
        <v>0</v>
      </c>
    </row>
    <row r="14" spans="1:39" s="168" customFormat="1" x14ac:dyDescent="0.25"/>
    <row r="15" spans="1:39" s="168" customFormat="1" x14ac:dyDescent="0.25"/>
    <row r="16" spans="1:39" ht="15.75" x14ac:dyDescent="0.25">
      <c r="A16" s="4" t="s">
        <v>324</v>
      </c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</row>
    <row r="17" spans="1:80" x14ac:dyDescent="0.25">
      <c r="A17" s="387"/>
      <c r="B17" s="257"/>
      <c r="C17" s="369">
        <f>C3</f>
        <v>2026</v>
      </c>
      <c r="D17" s="370"/>
      <c r="E17" s="370"/>
      <c r="F17" s="371"/>
      <c r="G17" s="369">
        <f>C17+1</f>
        <v>2027</v>
      </c>
      <c r="H17" s="370"/>
      <c r="I17" s="370"/>
      <c r="J17" s="371"/>
      <c r="K17" s="369">
        <f>G17+1</f>
        <v>2028</v>
      </c>
      <c r="L17" s="370"/>
      <c r="M17" s="370"/>
      <c r="N17" s="371"/>
      <c r="O17" s="369">
        <f>K17+1</f>
        <v>2029</v>
      </c>
      <c r="P17" s="370"/>
      <c r="Q17" s="370"/>
      <c r="R17" s="371"/>
      <c r="S17" s="369">
        <f>O17+1</f>
        <v>2030</v>
      </c>
      <c r="T17" s="370"/>
      <c r="U17" s="370"/>
      <c r="V17" s="371"/>
      <c r="W17" s="369">
        <f>S17+1</f>
        <v>2031</v>
      </c>
      <c r="X17" s="370"/>
      <c r="Y17" s="370"/>
      <c r="Z17" s="371"/>
    </row>
    <row r="18" spans="1:80" x14ac:dyDescent="0.25">
      <c r="A18" s="387"/>
      <c r="B18" s="257"/>
      <c r="C18" s="6" t="str">
        <f>C4</f>
        <v>1 кв 26</v>
      </c>
      <c r="D18" s="6" t="str">
        <f t="shared" ref="D18:Z18" si="4">D4</f>
        <v>2 кв 26</v>
      </c>
      <c r="E18" s="6" t="str">
        <f t="shared" si="4"/>
        <v>3 кв 26</v>
      </c>
      <c r="F18" s="6" t="str">
        <f t="shared" si="4"/>
        <v>4 кв 26</v>
      </c>
      <c r="G18" s="6" t="str">
        <f t="shared" si="4"/>
        <v>1 кв 27</v>
      </c>
      <c r="H18" s="6" t="str">
        <f t="shared" si="4"/>
        <v>2 кв 27</v>
      </c>
      <c r="I18" s="6" t="str">
        <f t="shared" si="4"/>
        <v>3 кв 27</v>
      </c>
      <c r="J18" s="6" t="str">
        <f t="shared" si="4"/>
        <v>4 кв 27</v>
      </c>
      <c r="K18" s="6" t="str">
        <f t="shared" si="4"/>
        <v>1 кв 28</v>
      </c>
      <c r="L18" s="6" t="str">
        <f t="shared" si="4"/>
        <v>2 кв 28</v>
      </c>
      <c r="M18" s="6" t="str">
        <f t="shared" si="4"/>
        <v>3 кв 28</v>
      </c>
      <c r="N18" s="6" t="str">
        <f t="shared" si="4"/>
        <v>4 кв 28</v>
      </c>
      <c r="O18" s="6" t="str">
        <f t="shared" si="4"/>
        <v>1 кв 29</v>
      </c>
      <c r="P18" s="6" t="str">
        <f t="shared" si="4"/>
        <v>2 кв 29</v>
      </c>
      <c r="Q18" s="6" t="str">
        <f t="shared" si="4"/>
        <v>3 кв 29</v>
      </c>
      <c r="R18" s="6" t="str">
        <f t="shared" si="4"/>
        <v>4 кв 29</v>
      </c>
      <c r="S18" s="6" t="str">
        <f t="shared" si="4"/>
        <v>1 кв 30</v>
      </c>
      <c r="T18" s="6" t="str">
        <f t="shared" si="4"/>
        <v>2 кв 30</v>
      </c>
      <c r="U18" s="6" t="str">
        <f t="shared" si="4"/>
        <v>3 кв 30</v>
      </c>
      <c r="V18" s="6" t="str">
        <f t="shared" si="4"/>
        <v>4 кв 30</v>
      </c>
      <c r="W18" s="6" t="str">
        <f t="shared" si="4"/>
        <v>1 кв 31</v>
      </c>
      <c r="X18" s="6" t="str">
        <f t="shared" si="4"/>
        <v>2 кв 31</v>
      </c>
      <c r="Y18" s="6" t="str">
        <f t="shared" si="4"/>
        <v>3 кв 31</v>
      </c>
      <c r="Z18" s="6" t="str">
        <f t="shared" si="4"/>
        <v>4 кв 31</v>
      </c>
      <c r="AH18" s="176"/>
    </row>
    <row r="19" spans="1:80" s="3" customFormat="1" x14ac:dyDescent="0.25">
      <c r="A19" s="261" t="s">
        <v>52</v>
      </c>
      <c r="B19" s="259"/>
      <c r="C19" s="351">
        <f>BS!B25</f>
        <v>0</v>
      </c>
      <c r="D19" s="351">
        <f>BS!C25</f>
        <v>0</v>
      </c>
      <c r="E19" s="260">
        <f t="shared" ref="E19:F19" si="5">SUM(E20:E35)</f>
        <v>0</v>
      </c>
      <c r="F19" s="260">
        <f t="shared" si="5"/>
        <v>0</v>
      </c>
      <c r="G19" s="260">
        <f t="shared" ref="G19:V19" si="6">SUM(G20:G35)</f>
        <v>0</v>
      </c>
      <c r="H19" s="260">
        <f t="shared" si="6"/>
        <v>0</v>
      </c>
      <c r="I19" s="260">
        <f t="shared" si="6"/>
        <v>0</v>
      </c>
      <c r="J19" s="260">
        <f t="shared" si="6"/>
        <v>0</v>
      </c>
      <c r="K19" s="260">
        <f t="shared" si="6"/>
        <v>0</v>
      </c>
      <c r="L19" s="260">
        <f t="shared" si="6"/>
        <v>0</v>
      </c>
      <c r="M19" s="260">
        <f t="shared" si="6"/>
        <v>0</v>
      </c>
      <c r="N19" s="260">
        <f t="shared" si="6"/>
        <v>0</v>
      </c>
      <c r="O19" s="260">
        <f t="shared" si="6"/>
        <v>0</v>
      </c>
      <c r="P19" s="260">
        <f t="shared" si="6"/>
        <v>0</v>
      </c>
      <c r="Q19" s="260">
        <f t="shared" si="6"/>
        <v>0</v>
      </c>
      <c r="R19" s="260">
        <f t="shared" si="6"/>
        <v>0</v>
      </c>
      <c r="S19" s="260">
        <f t="shared" si="6"/>
        <v>0</v>
      </c>
      <c r="T19" s="260">
        <f t="shared" si="6"/>
        <v>0</v>
      </c>
      <c r="U19" s="260">
        <f t="shared" si="6"/>
        <v>0</v>
      </c>
      <c r="V19" s="260">
        <f t="shared" si="6"/>
        <v>0</v>
      </c>
      <c r="W19" s="260">
        <f t="shared" ref="W19:Z19" si="7">SUM(W20:W35)</f>
        <v>0</v>
      </c>
      <c r="X19" s="260">
        <f t="shared" si="7"/>
        <v>0</v>
      </c>
      <c r="Y19" s="260">
        <f t="shared" si="7"/>
        <v>0</v>
      </c>
      <c r="Z19" s="260">
        <f t="shared" si="7"/>
        <v>0</v>
      </c>
      <c r="AA19" s="176"/>
      <c r="AB19" s="176"/>
      <c r="AC19" s="176"/>
      <c r="AD19" s="176"/>
      <c r="AE19" s="176"/>
      <c r="AF19" s="176"/>
      <c r="AG19" s="176"/>
      <c r="AH19" s="168"/>
      <c r="AI19" s="176"/>
      <c r="AJ19" s="176"/>
      <c r="AK19" s="176"/>
      <c r="AL19" s="176"/>
      <c r="AM19" s="176"/>
      <c r="AN19" s="176"/>
      <c r="AO19" s="176"/>
      <c r="AP19" s="176"/>
      <c r="AQ19" s="176"/>
      <c r="AR19" s="176"/>
      <c r="AS19" s="176"/>
      <c r="AT19" s="176"/>
      <c r="AU19" s="176"/>
      <c r="AV19" s="176"/>
      <c r="AW19" s="176"/>
      <c r="AX19" s="176"/>
      <c r="AY19" s="176"/>
      <c r="AZ19" s="176"/>
      <c r="BA19" s="176"/>
      <c r="BB19" s="176"/>
      <c r="BC19" s="176"/>
      <c r="BD19" s="176"/>
      <c r="BE19" s="176"/>
      <c r="BF19" s="176"/>
      <c r="BG19" s="176"/>
      <c r="BH19" s="176"/>
      <c r="BI19" s="176"/>
      <c r="BJ19" s="176"/>
      <c r="BK19" s="176"/>
      <c r="BL19" s="176"/>
      <c r="BM19" s="176"/>
      <c r="BN19" s="176"/>
      <c r="BO19" s="176"/>
      <c r="BP19" s="176"/>
      <c r="BQ19" s="176"/>
      <c r="BR19" s="176"/>
      <c r="BS19" s="176"/>
      <c r="BT19" s="176"/>
      <c r="BU19" s="176"/>
      <c r="BV19" s="176"/>
      <c r="BW19" s="176"/>
      <c r="BX19" s="176"/>
      <c r="BY19" s="176"/>
      <c r="BZ19" s="176"/>
      <c r="CA19" s="176"/>
      <c r="CB19" s="176"/>
    </row>
    <row r="20" spans="1:80" x14ac:dyDescent="0.25">
      <c r="A20" s="216" t="s">
        <v>227</v>
      </c>
      <c r="B20" s="2"/>
      <c r="C20" s="26">
        <f>C21+C22+C23+C24+C25+C26+C27</f>
        <v>0</v>
      </c>
      <c r="D20" s="26">
        <f>D21+D22+D23+D24+D25+D26+D27</f>
        <v>0</v>
      </c>
      <c r="E20" s="26">
        <f t="shared" ref="E20:E35" si="8">D74</f>
        <v>0</v>
      </c>
      <c r="F20" s="26">
        <f t="shared" ref="F20:F35" si="9">E74</f>
        <v>0</v>
      </c>
      <c r="G20" s="26">
        <f t="shared" ref="G20:V20" si="10">F74</f>
        <v>0</v>
      </c>
      <c r="H20" s="26">
        <f t="shared" si="10"/>
        <v>0</v>
      </c>
      <c r="I20" s="26">
        <f t="shared" si="10"/>
        <v>0</v>
      </c>
      <c r="J20" s="26">
        <f t="shared" si="10"/>
        <v>0</v>
      </c>
      <c r="K20" s="26">
        <f t="shared" si="10"/>
        <v>0</v>
      </c>
      <c r="L20" s="26">
        <f t="shared" si="10"/>
        <v>0</v>
      </c>
      <c r="M20" s="26">
        <f t="shared" si="10"/>
        <v>0</v>
      </c>
      <c r="N20" s="26">
        <f t="shared" si="10"/>
        <v>0</v>
      </c>
      <c r="O20" s="26">
        <f t="shared" si="10"/>
        <v>0</v>
      </c>
      <c r="P20" s="26">
        <f t="shared" si="10"/>
        <v>0</v>
      </c>
      <c r="Q20" s="26">
        <f t="shared" si="10"/>
        <v>0</v>
      </c>
      <c r="R20" s="26">
        <f t="shared" si="10"/>
        <v>0</v>
      </c>
      <c r="S20" s="26">
        <f t="shared" si="10"/>
        <v>0</v>
      </c>
      <c r="T20" s="26">
        <f t="shared" si="10"/>
        <v>0</v>
      </c>
      <c r="U20" s="26">
        <f t="shared" si="10"/>
        <v>0</v>
      </c>
      <c r="V20" s="26">
        <f t="shared" si="10"/>
        <v>0</v>
      </c>
      <c r="W20" s="26">
        <f t="shared" ref="W20:W35" si="11">V74</f>
        <v>0</v>
      </c>
      <c r="X20" s="26">
        <f t="shared" ref="X20:X35" si="12">W74</f>
        <v>0</v>
      </c>
      <c r="Y20" s="26">
        <f t="shared" ref="Y20:Y35" si="13">X74</f>
        <v>0</v>
      </c>
      <c r="Z20" s="26">
        <f t="shared" ref="Z20:Z35" si="14">Y74</f>
        <v>0</v>
      </c>
    </row>
    <row r="21" spans="1:80" x14ac:dyDescent="0.25">
      <c r="A21" s="268"/>
      <c r="B21" s="2"/>
      <c r="C21" s="23"/>
      <c r="D21" s="23"/>
      <c r="E21" s="26">
        <f>D75</f>
        <v>0</v>
      </c>
      <c r="F21" s="26">
        <f t="shared" si="9"/>
        <v>0</v>
      </c>
      <c r="G21" s="26">
        <f t="shared" ref="G21:G32" si="15">F75</f>
        <v>0</v>
      </c>
      <c r="H21" s="26">
        <f t="shared" ref="H21:H32" si="16">G75</f>
        <v>0</v>
      </c>
      <c r="I21" s="26">
        <f t="shared" ref="I21:I32" si="17">H75</f>
        <v>0</v>
      </c>
      <c r="J21" s="26">
        <f t="shared" ref="J21:J32" si="18">I75</f>
        <v>0</v>
      </c>
      <c r="K21" s="26">
        <f t="shared" ref="K21:K32" si="19">J75</f>
        <v>0</v>
      </c>
      <c r="L21" s="26">
        <f t="shared" ref="L21:L32" si="20">K75</f>
        <v>0</v>
      </c>
      <c r="M21" s="26">
        <f t="shared" ref="M21:M32" si="21">L75</f>
        <v>0</v>
      </c>
      <c r="N21" s="26">
        <f t="shared" ref="N21:N32" si="22">M75</f>
        <v>0</v>
      </c>
      <c r="O21" s="26">
        <f t="shared" ref="O21:O32" si="23">N75</f>
        <v>0</v>
      </c>
      <c r="P21" s="26">
        <f t="shared" ref="P21:P32" si="24">O75</f>
        <v>0</v>
      </c>
      <c r="Q21" s="26">
        <f t="shared" ref="Q21:Q32" si="25">P75</f>
        <v>0</v>
      </c>
      <c r="R21" s="26">
        <f t="shared" ref="R21:R32" si="26">Q75</f>
        <v>0</v>
      </c>
      <c r="S21" s="26">
        <f t="shared" ref="S21:S35" si="27">R75</f>
        <v>0</v>
      </c>
      <c r="T21" s="26">
        <f t="shared" ref="T21:T35" si="28">S75</f>
        <v>0</v>
      </c>
      <c r="U21" s="26">
        <f t="shared" ref="U21:U35" si="29">T75</f>
        <v>0</v>
      </c>
      <c r="V21" s="26">
        <f t="shared" ref="V21:V35" si="30">U75</f>
        <v>0</v>
      </c>
      <c r="W21" s="26">
        <f t="shared" si="11"/>
        <v>0</v>
      </c>
      <c r="X21" s="26">
        <f t="shared" si="12"/>
        <v>0</v>
      </c>
      <c r="Y21" s="26">
        <f t="shared" si="13"/>
        <v>0</v>
      </c>
      <c r="Z21" s="26">
        <f t="shared" si="14"/>
        <v>0</v>
      </c>
    </row>
    <row r="22" spans="1:80" x14ac:dyDescent="0.25">
      <c r="A22" s="268"/>
      <c r="B22" s="2"/>
      <c r="C22" s="23"/>
      <c r="D22" s="23"/>
      <c r="E22" s="26">
        <f t="shared" si="8"/>
        <v>0</v>
      </c>
      <c r="F22" s="26">
        <f t="shared" si="9"/>
        <v>0</v>
      </c>
      <c r="G22" s="26">
        <f t="shared" si="15"/>
        <v>0</v>
      </c>
      <c r="H22" s="26">
        <f t="shared" si="16"/>
        <v>0</v>
      </c>
      <c r="I22" s="26">
        <f t="shared" si="17"/>
        <v>0</v>
      </c>
      <c r="J22" s="26">
        <f t="shared" si="18"/>
        <v>0</v>
      </c>
      <c r="K22" s="26">
        <f t="shared" si="19"/>
        <v>0</v>
      </c>
      <c r="L22" s="26">
        <f t="shared" si="20"/>
        <v>0</v>
      </c>
      <c r="M22" s="26">
        <f t="shared" si="21"/>
        <v>0</v>
      </c>
      <c r="N22" s="26">
        <f t="shared" si="22"/>
        <v>0</v>
      </c>
      <c r="O22" s="26">
        <f t="shared" si="23"/>
        <v>0</v>
      </c>
      <c r="P22" s="26">
        <f t="shared" si="24"/>
        <v>0</v>
      </c>
      <c r="Q22" s="26">
        <f t="shared" si="25"/>
        <v>0</v>
      </c>
      <c r="R22" s="26">
        <f t="shared" si="26"/>
        <v>0</v>
      </c>
      <c r="S22" s="26">
        <f t="shared" si="27"/>
        <v>0</v>
      </c>
      <c r="T22" s="26">
        <f t="shared" si="28"/>
        <v>0</v>
      </c>
      <c r="U22" s="26">
        <f t="shared" si="29"/>
        <v>0</v>
      </c>
      <c r="V22" s="26">
        <f t="shared" si="30"/>
        <v>0</v>
      </c>
      <c r="W22" s="26">
        <f t="shared" si="11"/>
        <v>0</v>
      </c>
      <c r="X22" s="26">
        <f t="shared" si="12"/>
        <v>0</v>
      </c>
      <c r="Y22" s="26">
        <f t="shared" si="13"/>
        <v>0</v>
      </c>
      <c r="Z22" s="26">
        <f t="shared" si="14"/>
        <v>0</v>
      </c>
    </row>
    <row r="23" spans="1:80" x14ac:dyDescent="0.25">
      <c r="A23" s="268"/>
      <c r="B23" s="2"/>
      <c r="C23" s="23"/>
      <c r="D23" s="23"/>
      <c r="E23" s="26">
        <f t="shared" si="8"/>
        <v>0</v>
      </c>
      <c r="F23" s="26">
        <f t="shared" si="9"/>
        <v>0</v>
      </c>
      <c r="G23" s="26">
        <f t="shared" si="15"/>
        <v>0</v>
      </c>
      <c r="H23" s="26">
        <f t="shared" si="16"/>
        <v>0</v>
      </c>
      <c r="I23" s="26">
        <f t="shared" si="17"/>
        <v>0</v>
      </c>
      <c r="J23" s="26">
        <f t="shared" si="18"/>
        <v>0</v>
      </c>
      <c r="K23" s="26">
        <f t="shared" si="19"/>
        <v>0</v>
      </c>
      <c r="L23" s="26">
        <f t="shared" si="20"/>
        <v>0</v>
      </c>
      <c r="M23" s="26">
        <f t="shared" si="21"/>
        <v>0</v>
      </c>
      <c r="N23" s="26">
        <f t="shared" si="22"/>
        <v>0</v>
      </c>
      <c r="O23" s="26">
        <f t="shared" si="23"/>
        <v>0</v>
      </c>
      <c r="P23" s="26">
        <f t="shared" si="24"/>
        <v>0</v>
      </c>
      <c r="Q23" s="26">
        <f t="shared" si="25"/>
        <v>0</v>
      </c>
      <c r="R23" s="26">
        <f t="shared" si="26"/>
        <v>0</v>
      </c>
      <c r="S23" s="26">
        <f t="shared" si="27"/>
        <v>0</v>
      </c>
      <c r="T23" s="26">
        <f t="shared" si="28"/>
        <v>0</v>
      </c>
      <c r="U23" s="26">
        <f t="shared" si="29"/>
        <v>0</v>
      </c>
      <c r="V23" s="26">
        <f t="shared" si="30"/>
        <v>0</v>
      </c>
      <c r="W23" s="26">
        <f t="shared" si="11"/>
        <v>0</v>
      </c>
      <c r="X23" s="26">
        <f t="shared" si="12"/>
        <v>0</v>
      </c>
      <c r="Y23" s="26">
        <f t="shared" si="13"/>
        <v>0</v>
      </c>
      <c r="Z23" s="26">
        <f t="shared" si="14"/>
        <v>0</v>
      </c>
    </row>
    <row r="24" spans="1:80" x14ac:dyDescent="0.25">
      <c r="A24" s="268"/>
      <c r="B24" s="2"/>
      <c r="C24" s="23"/>
      <c r="D24" s="23"/>
      <c r="E24" s="26">
        <f t="shared" si="8"/>
        <v>0</v>
      </c>
      <c r="F24" s="26">
        <f t="shared" si="9"/>
        <v>0</v>
      </c>
      <c r="G24" s="26">
        <f t="shared" si="15"/>
        <v>0</v>
      </c>
      <c r="H24" s="26">
        <f t="shared" si="16"/>
        <v>0</v>
      </c>
      <c r="I24" s="26">
        <f t="shared" si="17"/>
        <v>0</v>
      </c>
      <c r="J24" s="26">
        <f t="shared" si="18"/>
        <v>0</v>
      </c>
      <c r="K24" s="26">
        <f t="shared" si="19"/>
        <v>0</v>
      </c>
      <c r="L24" s="26">
        <f t="shared" si="20"/>
        <v>0</v>
      </c>
      <c r="M24" s="26">
        <f t="shared" si="21"/>
        <v>0</v>
      </c>
      <c r="N24" s="26">
        <f t="shared" si="22"/>
        <v>0</v>
      </c>
      <c r="O24" s="26">
        <f t="shared" si="23"/>
        <v>0</v>
      </c>
      <c r="P24" s="26">
        <f t="shared" si="24"/>
        <v>0</v>
      </c>
      <c r="Q24" s="26">
        <f t="shared" si="25"/>
        <v>0</v>
      </c>
      <c r="R24" s="26">
        <f t="shared" si="26"/>
        <v>0</v>
      </c>
      <c r="S24" s="26">
        <f t="shared" si="27"/>
        <v>0</v>
      </c>
      <c r="T24" s="26">
        <f t="shared" si="28"/>
        <v>0</v>
      </c>
      <c r="U24" s="26">
        <f t="shared" si="29"/>
        <v>0</v>
      </c>
      <c r="V24" s="26">
        <f t="shared" si="30"/>
        <v>0</v>
      </c>
      <c r="W24" s="26">
        <f t="shared" si="11"/>
        <v>0</v>
      </c>
      <c r="X24" s="26">
        <f t="shared" si="12"/>
        <v>0</v>
      </c>
      <c r="Y24" s="26">
        <f t="shared" si="13"/>
        <v>0</v>
      </c>
      <c r="Z24" s="26">
        <f t="shared" si="14"/>
        <v>0</v>
      </c>
    </row>
    <row r="25" spans="1:80" x14ac:dyDescent="0.25">
      <c r="A25" s="268"/>
      <c r="B25" s="2"/>
      <c r="C25" s="23"/>
      <c r="D25" s="23"/>
      <c r="E25" s="26">
        <f t="shared" si="8"/>
        <v>0</v>
      </c>
      <c r="F25" s="26">
        <f t="shared" si="9"/>
        <v>0</v>
      </c>
      <c r="G25" s="26">
        <f t="shared" si="15"/>
        <v>0</v>
      </c>
      <c r="H25" s="26">
        <f t="shared" si="16"/>
        <v>0</v>
      </c>
      <c r="I25" s="26">
        <f t="shared" si="17"/>
        <v>0</v>
      </c>
      <c r="J25" s="26">
        <f t="shared" si="18"/>
        <v>0</v>
      </c>
      <c r="K25" s="26">
        <f t="shared" si="19"/>
        <v>0</v>
      </c>
      <c r="L25" s="26">
        <f t="shared" si="20"/>
        <v>0</v>
      </c>
      <c r="M25" s="26">
        <f t="shared" si="21"/>
        <v>0</v>
      </c>
      <c r="N25" s="26">
        <f t="shared" si="22"/>
        <v>0</v>
      </c>
      <c r="O25" s="26">
        <f t="shared" si="23"/>
        <v>0</v>
      </c>
      <c r="P25" s="26">
        <f t="shared" si="24"/>
        <v>0</v>
      </c>
      <c r="Q25" s="26">
        <f t="shared" si="25"/>
        <v>0</v>
      </c>
      <c r="R25" s="26">
        <f t="shared" si="26"/>
        <v>0</v>
      </c>
      <c r="S25" s="26">
        <f t="shared" si="27"/>
        <v>0</v>
      </c>
      <c r="T25" s="26">
        <f t="shared" si="28"/>
        <v>0</v>
      </c>
      <c r="U25" s="26">
        <f t="shared" si="29"/>
        <v>0</v>
      </c>
      <c r="V25" s="26">
        <f t="shared" si="30"/>
        <v>0</v>
      </c>
      <c r="W25" s="26">
        <f t="shared" si="11"/>
        <v>0</v>
      </c>
      <c r="X25" s="26">
        <f t="shared" si="12"/>
        <v>0</v>
      </c>
      <c r="Y25" s="26">
        <f t="shared" si="13"/>
        <v>0</v>
      </c>
      <c r="Z25" s="26">
        <f t="shared" si="14"/>
        <v>0</v>
      </c>
    </row>
    <row r="26" spans="1:80" x14ac:dyDescent="0.25">
      <c r="A26" s="268"/>
      <c r="B26" s="2"/>
      <c r="C26" s="23"/>
      <c r="D26" s="23"/>
      <c r="E26" s="26">
        <f t="shared" si="8"/>
        <v>0</v>
      </c>
      <c r="F26" s="26">
        <f t="shared" si="9"/>
        <v>0</v>
      </c>
      <c r="G26" s="26">
        <f t="shared" si="15"/>
        <v>0</v>
      </c>
      <c r="H26" s="26">
        <f t="shared" si="16"/>
        <v>0</v>
      </c>
      <c r="I26" s="26">
        <f t="shared" si="17"/>
        <v>0</v>
      </c>
      <c r="J26" s="26">
        <f t="shared" si="18"/>
        <v>0</v>
      </c>
      <c r="K26" s="26">
        <f t="shared" si="19"/>
        <v>0</v>
      </c>
      <c r="L26" s="26">
        <f t="shared" si="20"/>
        <v>0</v>
      </c>
      <c r="M26" s="26">
        <f t="shared" si="21"/>
        <v>0</v>
      </c>
      <c r="N26" s="26">
        <f t="shared" si="22"/>
        <v>0</v>
      </c>
      <c r="O26" s="26">
        <f t="shared" si="23"/>
        <v>0</v>
      </c>
      <c r="P26" s="26">
        <f t="shared" si="24"/>
        <v>0</v>
      </c>
      <c r="Q26" s="26">
        <f t="shared" si="25"/>
        <v>0</v>
      </c>
      <c r="R26" s="26">
        <f t="shared" si="26"/>
        <v>0</v>
      </c>
      <c r="S26" s="26">
        <f t="shared" si="27"/>
        <v>0</v>
      </c>
      <c r="T26" s="26">
        <f t="shared" si="28"/>
        <v>0</v>
      </c>
      <c r="U26" s="26">
        <f t="shared" si="29"/>
        <v>0</v>
      </c>
      <c r="V26" s="26">
        <f t="shared" si="30"/>
        <v>0</v>
      </c>
      <c r="W26" s="26">
        <f t="shared" si="11"/>
        <v>0</v>
      </c>
      <c r="X26" s="26">
        <f t="shared" si="12"/>
        <v>0</v>
      </c>
      <c r="Y26" s="26">
        <f t="shared" si="13"/>
        <v>0</v>
      </c>
      <c r="Z26" s="26">
        <f t="shared" si="14"/>
        <v>0</v>
      </c>
    </row>
    <row r="27" spans="1:80" x14ac:dyDescent="0.25">
      <c r="A27" s="268"/>
      <c r="B27" s="2"/>
      <c r="C27" s="23"/>
      <c r="D27" s="23"/>
      <c r="E27" s="26">
        <f t="shared" si="8"/>
        <v>0</v>
      </c>
      <c r="F27" s="26">
        <f t="shared" si="9"/>
        <v>0</v>
      </c>
      <c r="G27" s="26">
        <f t="shared" si="15"/>
        <v>0</v>
      </c>
      <c r="H27" s="26">
        <f t="shared" si="16"/>
        <v>0</v>
      </c>
      <c r="I27" s="26">
        <f t="shared" si="17"/>
        <v>0</v>
      </c>
      <c r="J27" s="26">
        <f t="shared" si="18"/>
        <v>0</v>
      </c>
      <c r="K27" s="26">
        <f t="shared" si="19"/>
        <v>0</v>
      </c>
      <c r="L27" s="26">
        <f t="shared" si="20"/>
        <v>0</v>
      </c>
      <c r="M27" s="26">
        <f t="shared" si="21"/>
        <v>0</v>
      </c>
      <c r="N27" s="26">
        <f t="shared" si="22"/>
        <v>0</v>
      </c>
      <c r="O27" s="26">
        <f t="shared" si="23"/>
        <v>0</v>
      </c>
      <c r="P27" s="26">
        <f t="shared" si="24"/>
        <v>0</v>
      </c>
      <c r="Q27" s="26">
        <f t="shared" si="25"/>
        <v>0</v>
      </c>
      <c r="R27" s="26">
        <f t="shared" si="26"/>
        <v>0</v>
      </c>
      <c r="S27" s="26">
        <f t="shared" si="27"/>
        <v>0</v>
      </c>
      <c r="T27" s="26">
        <f t="shared" si="28"/>
        <v>0</v>
      </c>
      <c r="U27" s="26">
        <f t="shared" si="29"/>
        <v>0</v>
      </c>
      <c r="V27" s="26">
        <f t="shared" si="30"/>
        <v>0</v>
      </c>
      <c r="W27" s="26">
        <f t="shared" si="11"/>
        <v>0</v>
      </c>
      <c r="X27" s="26">
        <f t="shared" si="12"/>
        <v>0</v>
      </c>
      <c r="Y27" s="26">
        <f t="shared" si="13"/>
        <v>0</v>
      </c>
      <c r="Z27" s="26">
        <f t="shared" si="14"/>
        <v>0</v>
      </c>
    </row>
    <row r="28" spans="1:80" x14ac:dyDescent="0.25">
      <c r="A28" s="268"/>
      <c r="B28" s="2"/>
      <c r="C28" s="23"/>
      <c r="D28" s="23"/>
      <c r="E28" s="26">
        <f t="shared" si="8"/>
        <v>0</v>
      </c>
      <c r="F28" s="26">
        <f t="shared" si="9"/>
        <v>0</v>
      </c>
      <c r="G28" s="26">
        <f t="shared" si="15"/>
        <v>0</v>
      </c>
      <c r="H28" s="26">
        <f t="shared" si="16"/>
        <v>0</v>
      </c>
      <c r="I28" s="26">
        <f t="shared" si="17"/>
        <v>0</v>
      </c>
      <c r="J28" s="26">
        <f t="shared" si="18"/>
        <v>0</v>
      </c>
      <c r="K28" s="26">
        <f t="shared" si="19"/>
        <v>0</v>
      </c>
      <c r="L28" s="26">
        <f t="shared" si="20"/>
        <v>0</v>
      </c>
      <c r="M28" s="26">
        <f t="shared" si="21"/>
        <v>0</v>
      </c>
      <c r="N28" s="26">
        <f t="shared" si="22"/>
        <v>0</v>
      </c>
      <c r="O28" s="26">
        <f t="shared" si="23"/>
        <v>0</v>
      </c>
      <c r="P28" s="26">
        <f t="shared" si="24"/>
        <v>0</v>
      </c>
      <c r="Q28" s="26">
        <f t="shared" si="25"/>
        <v>0</v>
      </c>
      <c r="R28" s="26">
        <f t="shared" si="26"/>
        <v>0</v>
      </c>
      <c r="S28" s="26">
        <f t="shared" si="27"/>
        <v>0</v>
      </c>
      <c r="T28" s="26">
        <f t="shared" si="28"/>
        <v>0</v>
      </c>
      <c r="U28" s="26">
        <f t="shared" si="29"/>
        <v>0</v>
      </c>
      <c r="V28" s="26">
        <f t="shared" si="30"/>
        <v>0</v>
      </c>
      <c r="W28" s="26">
        <f t="shared" si="11"/>
        <v>0</v>
      </c>
      <c r="X28" s="26">
        <f t="shared" si="12"/>
        <v>0</v>
      </c>
      <c r="Y28" s="26">
        <f t="shared" si="13"/>
        <v>0</v>
      </c>
      <c r="Z28" s="26">
        <f t="shared" si="14"/>
        <v>0</v>
      </c>
    </row>
    <row r="29" spans="1:80" x14ac:dyDescent="0.25">
      <c r="A29" s="268"/>
      <c r="B29" s="2"/>
      <c r="C29" s="23"/>
      <c r="D29" s="23"/>
      <c r="E29" s="26">
        <f t="shared" si="8"/>
        <v>0</v>
      </c>
      <c r="F29" s="26">
        <f t="shared" si="9"/>
        <v>0</v>
      </c>
      <c r="G29" s="26">
        <f t="shared" si="15"/>
        <v>0</v>
      </c>
      <c r="H29" s="26">
        <f t="shared" si="16"/>
        <v>0</v>
      </c>
      <c r="I29" s="26">
        <f t="shared" si="17"/>
        <v>0</v>
      </c>
      <c r="J29" s="26">
        <f t="shared" si="18"/>
        <v>0</v>
      </c>
      <c r="K29" s="26">
        <f t="shared" si="19"/>
        <v>0</v>
      </c>
      <c r="L29" s="26">
        <f t="shared" si="20"/>
        <v>0</v>
      </c>
      <c r="M29" s="26">
        <f t="shared" si="21"/>
        <v>0</v>
      </c>
      <c r="N29" s="26">
        <f t="shared" si="22"/>
        <v>0</v>
      </c>
      <c r="O29" s="26">
        <f t="shared" si="23"/>
        <v>0</v>
      </c>
      <c r="P29" s="26">
        <f t="shared" si="24"/>
        <v>0</v>
      </c>
      <c r="Q29" s="26">
        <f t="shared" si="25"/>
        <v>0</v>
      </c>
      <c r="R29" s="26">
        <f t="shared" si="26"/>
        <v>0</v>
      </c>
      <c r="S29" s="26">
        <f t="shared" si="27"/>
        <v>0</v>
      </c>
      <c r="T29" s="26">
        <f t="shared" si="28"/>
        <v>0</v>
      </c>
      <c r="U29" s="26">
        <f t="shared" si="29"/>
        <v>0</v>
      </c>
      <c r="V29" s="26">
        <f t="shared" si="30"/>
        <v>0</v>
      </c>
      <c r="W29" s="26">
        <f t="shared" si="11"/>
        <v>0</v>
      </c>
      <c r="X29" s="26">
        <f t="shared" si="12"/>
        <v>0</v>
      </c>
      <c r="Y29" s="26">
        <f t="shared" si="13"/>
        <v>0</v>
      </c>
      <c r="Z29" s="26">
        <f t="shared" si="14"/>
        <v>0</v>
      </c>
    </row>
    <row r="30" spans="1:80" x14ac:dyDescent="0.25">
      <c r="A30" s="268"/>
      <c r="B30" s="2"/>
      <c r="C30" s="23"/>
      <c r="D30" s="23"/>
      <c r="E30" s="26">
        <f t="shared" si="8"/>
        <v>0</v>
      </c>
      <c r="F30" s="26">
        <f t="shared" si="9"/>
        <v>0</v>
      </c>
      <c r="G30" s="26">
        <f t="shared" si="15"/>
        <v>0</v>
      </c>
      <c r="H30" s="26">
        <f t="shared" si="16"/>
        <v>0</v>
      </c>
      <c r="I30" s="26">
        <f t="shared" si="17"/>
        <v>0</v>
      </c>
      <c r="J30" s="26">
        <f t="shared" si="18"/>
        <v>0</v>
      </c>
      <c r="K30" s="26">
        <f t="shared" si="19"/>
        <v>0</v>
      </c>
      <c r="L30" s="26">
        <f t="shared" si="20"/>
        <v>0</v>
      </c>
      <c r="M30" s="26">
        <f t="shared" si="21"/>
        <v>0</v>
      </c>
      <c r="N30" s="26">
        <f t="shared" si="22"/>
        <v>0</v>
      </c>
      <c r="O30" s="26">
        <f t="shared" si="23"/>
        <v>0</v>
      </c>
      <c r="P30" s="26">
        <f t="shared" si="24"/>
        <v>0</v>
      </c>
      <c r="Q30" s="26">
        <f t="shared" si="25"/>
        <v>0</v>
      </c>
      <c r="R30" s="26">
        <f t="shared" si="26"/>
        <v>0</v>
      </c>
      <c r="S30" s="26">
        <f t="shared" si="27"/>
        <v>0</v>
      </c>
      <c r="T30" s="26">
        <f t="shared" si="28"/>
        <v>0</v>
      </c>
      <c r="U30" s="26">
        <f t="shared" si="29"/>
        <v>0</v>
      </c>
      <c r="V30" s="26">
        <f t="shared" si="30"/>
        <v>0</v>
      </c>
      <c r="W30" s="26">
        <f t="shared" si="11"/>
        <v>0</v>
      </c>
      <c r="X30" s="26">
        <f t="shared" si="12"/>
        <v>0</v>
      </c>
      <c r="Y30" s="26">
        <f t="shared" si="13"/>
        <v>0</v>
      </c>
      <c r="Z30" s="26">
        <f t="shared" si="14"/>
        <v>0</v>
      </c>
    </row>
    <row r="31" spans="1:80" x14ac:dyDescent="0.25">
      <c r="A31" s="268"/>
      <c r="B31" s="2"/>
      <c r="C31" s="23"/>
      <c r="D31" s="23"/>
      <c r="E31" s="26">
        <f t="shared" si="8"/>
        <v>0</v>
      </c>
      <c r="F31" s="26">
        <f t="shared" si="9"/>
        <v>0</v>
      </c>
      <c r="G31" s="26">
        <f t="shared" si="15"/>
        <v>0</v>
      </c>
      <c r="H31" s="26">
        <f t="shared" si="16"/>
        <v>0</v>
      </c>
      <c r="I31" s="26">
        <f t="shared" si="17"/>
        <v>0</v>
      </c>
      <c r="J31" s="26">
        <f t="shared" si="18"/>
        <v>0</v>
      </c>
      <c r="K31" s="26">
        <f t="shared" si="19"/>
        <v>0</v>
      </c>
      <c r="L31" s="26">
        <f t="shared" si="20"/>
        <v>0</v>
      </c>
      <c r="M31" s="26">
        <f t="shared" si="21"/>
        <v>0</v>
      </c>
      <c r="N31" s="26">
        <f t="shared" si="22"/>
        <v>0</v>
      </c>
      <c r="O31" s="26">
        <f t="shared" si="23"/>
        <v>0</v>
      </c>
      <c r="P31" s="26">
        <f t="shared" si="24"/>
        <v>0</v>
      </c>
      <c r="Q31" s="26">
        <f t="shared" si="25"/>
        <v>0</v>
      </c>
      <c r="R31" s="26">
        <f t="shared" si="26"/>
        <v>0</v>
      </c>
      <c r="S31" s="26">
        <f t="shared" si="27"/>
        <v>0</v>
      </c>
      <c r="T31" s="26">
        <f t="shared" si="28"/>
        <v>0</v>
      </c>
      <c r="U31" s="26">
        <f t="shared" si="29"/>
        <v>0</v>
      </c>
      <c r="V31" s="26">
        <f t="shared" si="30"/>
        <v>0</v>
      </c>
      <c r="W31" s="26">
        <f t="shared" si="11"/>
        <v>0</v>
      </c>
      <c r="X31" s="26">
        <f t="shared" si="12"/>
        <v>0</v>
      </c>
      <c r="Y31" s="26">
        <f t="shared" si="13"/>
        <v>0</v>
      </c>
      <c r="Z31" s="26">
        <f t="shared" si="14"/>
        <v>0</v>
      </c>
    </row>
    <row r="32" spans="1:80" x14ac:dyDescent="0.25">
      <c r="A32" s="268"/>
      <c r="B32" s="2"/>
      <c r="C32" s="23"/>
      <c r="D32" s="23"/>
      <c r="E32" s="26">
        <f t="shared" si="8"/>
        <v>0</v>
      </c>
      <c r="F32" s="26">
        <f t="shared" si="9"/>
        <v>0</v>
      </c>
      <c r="G32" s="26">
        <f t="shared" si="15"/>
        <v>0</v>
      </c>
      <c r="H32" s="26">
        <f t="shared" si="16"/>
        <v>0</v>
      </c>
      <c r="I32" s="26">
        <f t="shared" si="17"/>
        <v>0</v>
      </c>
      <c r="J32" s="26">
        <f t="shared" si="18"/>
        <v>0</v>
      </c>
      <c r="K32" s="26">
        <f t="shared" si="19"/>
        <v>0</v>
      </c>
      <c r="L32" s="26">
        <f t="shared" si="20"/>
        <v>0</v>
      </c>
      <c r="M32" s="26">
        <f t="shared" si="21"/>
        <v>0</v>
      </c>
      <c r="N32" s="26">
        <f t="shared" si="22"/>
        <v>0</v>
      </c>
      <c r="O32" s="26">
        <f t="shared" si="23"/>
        <v>0</v>
      </c>
      <c r="P32" s="26">
        <f t="shared" si="24"/>
        <v>0</v>
      </c>
      <c r="Q32" s="26">
        <f t="shared" si="25"/>
        <v>0</v>
      </c>
      <c r="R32" s="26">
        <f t="shared" si="26"/>
        <v>0</v>
      </c>
      <c r="S32" s="26">
        <f t="shared" si="27"/>
        <v>0</v>
      </c>
      <c r="T32" s="26">
        <f t="shared" si="28"/>
        <v>0</v>
      </c>
      <c r="U32" s="26">
        <f t="shared" si="29"/>
        <v>0</v>
      </c>
      <c r="V32" s="26">
        <f t="shared" si="30"/>
        <v>0</v>
      </c>
      <c r="W32" s="26">
        <f t="shared" si="11"/>
        <v>0</v>
      </c>
      <c r="X32" s="26">
        <f t="shared" si="12"/>
        <v>0</v>
      </c>
      <c r="Y32" s="26">
        <f t="shared" si="13"/>
        <v>0</v>
      </c>
      <c r="Z32" s="26">
        <f t="shared" si="14"/>
        <v>0</v>
      </c>
    </row>
    <row r="33" spans="1:80" x14ac:dyDescent="0.25">
      <c r="A33" s="268"/>
      <c r="B33" s="2"/>
      <c r="C33" s="23"/>
      <c r="D33" s="23"/>
      <c r="E33" s="26">
        <f t="shared" si="8"/>
        <v>0</v>
      </c>
      <c r="F33" s="26">
        <f t="shared" si="9"/>
        <v>0</v>
      </c>
      <c r="G33" s="26">
        <f t="shared" ref="G33:G35" si="31">F87</f>
        <v>0</v>
      </c>
      <c r="H33" s="26">
        <f t="shared" ref="H33:H35" si="32">G87</f>
        <v>0</v>
      </c>
      <c r="I33" s="26">
        <f t="shared" ref="I33:I35" si="33">H87</f>
        <v>0</v>
      </c>
      <c r="J33" s="26">
        <f t="shared" ref="J33:J35" si="34">I87</f>
        <v>0</v>
      </c>
      <c r="K33" s="26">
        <f t="shared" ref="K33:K35" si="35">J87</f>
        <v>0</v>
      </c>
      <c r="L33" s="26">
        <f t="shared" ref="L33:L35" si="36">K87</f>
        <v>0</v>
      </c>
      <c r="M33" s="26">
        <f t="shared" ref="M33:M35" si="37">L87</f>
        <v>0</v>
      </c>
      <c r="N33" s="26">
        <f t="shared" ref="N33:N35" si="38">M87</f>
        <v>0</v>
      </c>
      <c r="O33" s="26">
        <f t="shared" ref="O33:O35" si="39">N87</f>
        <v>0</v>
      </c>
      <c r="P33" s="26">
        <f t="shared" ref="P33:P35" si="40">O87</f>
        <v>0</v>
      </c>
      <c r="Q33" s="26">
        <f t="shared" ref="Q33:Q35" si="41">P87</f>
        <v>0</v>
      </c>
      <c r="R33" s="26">
        <f t="shared" ref="R33:R35" si="42">Q87</f>
        <v>0</v>
      </c>
      <c r="S33" s="26">
        <f t="shared" si="27"/>
        <v>0</v>
      </c>
      <c r="T33" s="26">
        <f t="shared" si="28"/>
        <v>0</v>
      </c>
      <c r="U33" s="26">
        <f t="shared" si="29"/>
        <v>0</v>
      </c>
      <c r="V33" s="26">
        <f t="shared" si="30"/>
        <v>0</v>
      </c>
      <c r="W33" s="26">
        <f t="shared" si="11"/>
        <v>0</v>
      </c>
      <c r="X33" s="26">
        <f t="shared" si="12"/>
        <v>0</v>
      </c>
      <c r="Y33" s="26">
        <f t="shared" si="13"/>
        <v>0</v>
      </c>
      <c r="Z33" s="26">
        <f t="shared" si="14"/>
        <v>0</v>
      </c>
    </row>
    <row r="34" spans="1:80" x14ac:dyDescent="0.25">
      <c r="A34" s="268"/>
      <c r="B34" s="2"/>
      <c r="C34" s="23"/>
      <c r="D34" s="23"/>
      <c r="E34" s="26">
        <f t="shared" si="8"/>
        <v>0</v>
      </c>
      <c r="F34" s="26">
        <f t="shared" si="9"/>
        <v>0</v>
      </c>
      <c r="G34" s="26">
        <f t="shared" si="31"/>
        <v>0</v>
      </c>
      <c r="H34" s="26">
        <f t="shared" si="32"/>
        <v>0</v>
      </c>
      <c r="I34" s="26">
        <f t="shared" si="33"/>
        <v>0</v>
      </c>
      <c r="J34" s="26">
        <f t="shared" si="34"/>
        <v>0</v>
      </c>
      <c r="K34" s="26">
        <f t="shared" si="35"/>
        <v>0</v>
      </c>
      <c r="L34" s="26">
        <f t="shared" si="36"/>
        <v>0</v>
      </c>
      <c r="M34" s="26">
        <f t="shared" si="37"/>
        <v>0</v>
      </c>
      <c r="N34" s="26">
        <f t="shared" si="38"/>
        <v>0</v>
      </c>
      <c r="O34" s="26">
        <f t="shared" si="39"/>
        <v>0</v>
      </c>
      <c r="P34" s="26">
        <f t="shared" si="40"/>
        <v>0</v>
      </c>
      <c r="Q34" s="26">
        <f t="shared" si="41"/>
        <v>0</v>
      </c>
      <c r="R34" s="26">
        <f t="shared" si="42"/>
        <v>0</v>
      </c>
      <c r="S34" s="26">
        <f t="shared" si="27"/>
        <v>0</v>
      </c>
      <c r="T34" s="26">
        <f t="shared" si="28"/>
        <v>0</v>
      </c>
      <c r="U34" s="26">
        <f t="shared" si="29"/>
        <v>0</v>
      </c>
      <c r="V34" s="26">
        <f t="shared" si="30"/>
        <v>0</v>
      </c>
      <c r="W34" s="26">
        <f t="shared" si="11"/>
        <v>0</v>
      </c>
      <c r="X34" s="26">
        <f t="shared" si="12"/>
        <v>0</v>
      </c>
      <c r="Y34" s="26">
        <f t="shared" si="13"/>
        <v>0</v>
      </c>
      <c r="Z34" s="26">
        <f t="shared" si="14"/>
        <v>0</v>
      </c>
    </row>
    <row r="35" spans="1:80" x14ac:dyDescent="0.25">
      <c r="A35" s="268"/>
      <c r="B35" s="2"/>
      <c r="C35" s="23"/>
      <c r="D35" s="23"/>
      <c r="E35" s="26">
        <f t="shared" si="8"/>
        <v>0</v>
      </c>
      <c r="F35" s="26">
        <f t="shared" si="9"/>
        <v>0</v>
      </c>
      <c r="G35" s="26">
        <f t="shared" si="31"/>
        <v>0</v>
      </c>
      <c r="H35" s="26">
        <f t="shared" si="32"/>
        <v>0</v>
      </c>
      <c r="I35" s="26">
        <f t="shared" si="33"/>
        <v>0</v>
      </c>
      <c r="J35" s="26">
        <f t="shared" si="34"/>
        <v>0</v>
      </c>
      <c r="K35" s="26">
        <f t="shared" si="35"/>
        <v>0</v>
      </c>
      <c r="L35" s="26">
        <f t="shared" si="36"/>
        <v>0</v>
      </c>
      <c r="M35" s="26">
        <f t="shared" si="37"/>
        <v>0</v>
      </c>
      <c r="N35" s="26">
        <f t="shared" si="38"/>
        <v>0</v>
      </c>
      <c r="O35" s="26">
        <f t="shared" si="39"/>
        <v>0</v>
      </c>
      <c r="P35" s="26">
        <f t="shared" si="40"/>
        <v>0</v>
      </c>
      <c r="Q35" s="26">
        <f t="shared" si="41"/>
        <v>0</v>
      </c>
      <c r="R35" s="26">
        <f t="shared" si="42"/>
        <v>0</v>
      </c>
      <c r="S35" s="26">
        <f t="shared" si="27"/>
        <v>0</v>
      </c>
      <c r="T35" s="26">
        <f t="shared" si="28"/>
        <v>0</v>
      </c>
      <c r="U35" s="26">
        <f t="shared" si="29"/>
        <v>0</v>
      </c>
      <c r="V35" s="26">
        <f t="shared" si="30"/>
        <v>0</v>
      </c>
      <c r="W35" s="26">
        <f t="shared" si="11"/>
        <v>0</v>
      </c>
      <c r="X35" s="26">
        <f t="shared" si="12"/>
        <v>0</v>
      </c>
      <c r="Y35" s="26">
        <f t="shared" si="13"/>
        <v>0</v>
      </c>
      <c r="Z35" s="26">
        <f t="shared" si="14"/>
        <v>0</v>
      </c>
    </row>
    <row r="36" spans="1:80" x14ac:dyDescent="0.25">
      <c r="A36" s="2"/>
      <c r="B36" s="2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H36" s="176"/>
    </row>
    <row r="37" spans="1:80" s="3" customFormat="1" x14ac:dyDescent="0.25">
      <c r="A37" s="17" t="s">
        <v>49</v>
      </c>
      <c r="B37" s="17"/>
      <c r="C37" s="25">
        <f t="shared" ref="C37:N37" si="43">SUM(C38:C53)</f>
        <v>0</v>
      </c>
      <c r="D37" s="25">
        <f t="shared" si="43"/>
        <v>0</v>
      </c>
      <c r="E37" s="25">
        <f t="shared" si="43"/>
        <v>0</v>
      </c>
      <c r="F37" s="25">
        <f t="shared" si="43"/>
        <v>0</v>
      </c>
      <c r="G37" s="25">
        <f t="shared" si="43"/>
        <v>0</v>
      </c>
      <c r="H37" s="25">
        <f t="shared" si="43"/>
        <v>0</v>
      </c>
      <c r="I37" s="25">
        <f t="shared" si="43"/>
        <v>0</v>
      </c>
      <c r="J37" s="25">
        <f t="shared" si="43"/>
        <v>0</v>
      </c>
      <c r="K37" s="25">
        <f t="shared" si="43"/>
        <v>0</v>
      </c>
      <c r="L37" s="25">
        <f t="shared" si="43"/>
        <v>0</v>
      </c>
      <c r="M37" s="25">
        <f t="shared" si="43"/>
        <v>0</v>
      </c>
      <c r="N37" s="25">
        <f t="shared" si="43"/>
        <v>0</v>
      </c>
      <c r="O37" s="25">
        <f t="shared" ref="O37:R37" si="44">SUM(O38:O53)</f>
        <v>0</v>
      </c>
      <c r="P37" s="25">
        <f t="shared" si="44"/>
        <v>0</v>
      </c>
      <c r="Q37" s="25">
        <f t="shared" si="44"/>
        <v>0</v>
      </c>
      <c r="R37" s="25">
        <f t="shared" si="44"/>
        <v>0</v>
      </c>
      <c r="S37" s="25">
        <f t="shared" ref="S37:V37" si="45">SUM(S38:S53)</f>
        <v>0</v>
      </c>
      <c r="T37" s="25">
        <f t="shared" si="45"/>
        <v>0</v>
      </c>
      <c r="U37" s="25">
        <f t="shared" si="45"/>
        <v>0</v>
      </c>
      <c r="V37" s="25">
        <f t="shared" si="45"/>
        <v>0</v>
      </c>
      <c r="W37" s="25">
        <f t="shared" ref="W37:Z37" si="46">SUM(W38:W53)</f>
        <v>0</v>
      </c>
      <c r="X37" s="25">
        <f t="shared" si="46"/>
        <v>0</v>
      </c>
      <c r="Y37" s="25">
        <f t="shared" si="46"/>
        <v>0</v>
      </c>
      <c r="Z37" s="25">
        <f t="shared" si="46"/>
        <v>0</v>
      </c>
      <c r="AA37" s="176"/>
      <c r="AB37" s="176"/>
      <c r="AC37" s="176"/>
      <c r="AD37" s="176"/>
      <c r="AE37" s="176"/>
      <c r="AF37" s="176"/>
      <c r="AG37" s="176"/>
      <c r="AH37" s="168"/>
      <c r="AI37" s="176"/>
      <c r="AJ37" s="176"/>
      <c r="AK37" s="176"/>
      <c r="AL37" s="176"/>
      <c r="AM37" s="176"/>
      <c r="AN37" s="176"/>
      <c r="AO37" s="176"/>
      <c r="AP37" s="176"/>
      <c r="AQ37" s="176"/>
      <c r="AR37" s="176"/>
      <c r="AS37" s="176"/>
      <c r="AT37" s="176"/>
      <c r="AU37" s="176"/>
      <c r="AV37" s="176"/>
      <c r="AW37" s="176"/>
      <c r="AX37" s="176"/>
      <c r="AY37" s="176"/>
      <c r="AZ37" s="176"/>
      <c r="BA37" s="176"/>
      <c r="BB37" s="176"/>
      <c r="BC37" s="176"/>
      <c r="BD37" s="176"/>
      <c r="BE37" s="176"/>
      <c r="BF37" s="176"/>
      <c r="BG37" s="176"/>
      <c r="BH37" s="176"/>
      <c r="BI37" s="176"/>
      <c r="BJ37" s="176"/>
      <c r="BK37" s="176"/>
      <c r="BL37" s="176"/>
      <c r="BM37" s="176"/>
      <c r="BN37" s="176"/>
      <c r="BO37" s="176"/>
      <c r="BP37" s="176"/>
      <c r="BQ37" s="176"/>
      <c r="BR37" s="176"/>
      <c r="BS37" s="176"/>
      <c r="BT37" s="176"/>
      <c r="BU37" s="176"/>
      <c r="BV37" s="176"/>
      <c r="BW37" s="176"/>
      <c r="BX37" s="176"/>
      <c r="BY37" s="176"/>
      <c r="BZ37" s="176"/>
      <c r="CA37" s="176"/>
      <c r="CB37" s="176"/>
    </row>
    <row r="38" spans="1:80" x14ac:dyDescent="0.25">
      <c r="A38" s="2" t="str">
        <f>A20</f>
        <v>Займ ОФРП</v>
      </c>
      <c r="B38" s="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80" x14ac:dyDescent="0.25">
      <c r="A39" s="2">
        <f t="shared" ref="A39:A50" si="47">A21</f>
        <v>0</v>
      </c>
      <c r="B39" s="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80" x14ac:dyDescent="0.25">
      <c r="A40" s="2">
        <f t="shared" si="47"/>
        <v>0</v>
      </c>
      <c r="B40" s="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80" x14ac:dyDescent="0.25">
      <c r="A41" s="2">
        <f t="shared" si="47"/>
        <v>0</v>
      </c>
      <c r="B41" s="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80" x14ac:dyDescent="0.25">
      <c r="A42" s="2">
        <f t="shared" si="47"/>
        <v>0</v>
      </c>
      <c r="B42" s="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80" x14ac:dyDescent="0.25">
      <c r="A43" s="2">
        <f t="shared" si="47"/>
        <v>0</v>
      </c>
      <c r="B43" s="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80" x14ac:dyDescent="0.25">
      <c r="A44" s="2">
        <f t="shared" si="47"/>
        <v>0</v>
      </c>
      <c r="B44" s="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80" x14ac:dyDescent="0.25">
      <c r="A45" s="2">
        <f t="shared" si="47"/>
        <v>0</v>
      </c>
      <c r="B45" s="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80" x14ac:dyDescent="0.25">
      <c r="A46" s="2">
        <f t="shared" si="47"/>
        <v>0</v>
      </c>
      <c r="B46" s="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80" x14ac:dyDescent="0.25">
      <c r="A47" s="2">
        <f t="shared" si="47"/>
        <v>0</v>
      </c>
      <c r="B47" s="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80" x14ac:dyDescent="0.25">
      <c r="A48" s="2">
        <f t="shared" si="47"/>
        <v>0</v>
      </c>
      <c r="B48" s="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80" x14ac:dyDescent="0.25">
      <c r="A49" s="2">
        <f t="shared" si="47"/>
        <v>0</v>
      </c>
      <c r="B49" s="2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80" x14ac:dyDescent="0.25">
      <c r="A50" s="2">
        <f t="shared" si="47"/>
        <v>0</v>
      </c>
      <c r="B50" s="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80" x14ac:dyDescent="0.25">
      <c r="A51" s="2">
        <f>A33</f>
        <v>0</v>
      </c>
      <c r="B51" s="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80" x14ac:dyDescent="0.25">
      <c r="A52" s="2">
        <f>A34</f>
        <v>0</v>
      </c>
      <c r="B52" s="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80" x14ac:dyDescent="0.25">
      <c r="A53" s="2">
        <f>A35</f>
        <v>0</v>
      </c>
      <c r="B53" s="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80" x14ac:dyDescent="0.25">
      <c r="A54" s="2"/>
      <c r="B54" s="2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H54" s="176"/>
    </row>
    <row r="55" spans="1:80" s="3" customFormat="1" x14ac:dyDescent="0.25">
      <c r="A55" s="17" t="s">
        <v>50</v>
      </c>
      <c r="B55" s="17"/>
      <c r="C55" s="25">
        <f t="shared" ref="C55:N55" si="48">SUM(C56:C71)</f>
        <v>0</v>
      </c>
      <c r="D55" s="25">
        <f t="shared" si="48"/>
        <v>0</v>
      </c>
      <c r="E55" s="25">
        <f t="shared" si="48"/>
        <v>0</v>
      </c>
      <c r="F55" s="25">
        <f t="shared" si="48"/>
        <v>0</v>
      </c>
      <c r="G55" s="25">
        <f t="shared" si="48"/>
        <v>0</v>
      </c>
      <c r="H55" s="25">
        <f t="shared" si="48"/>
        <v>0</v>
      </c>
      <c r="I55" s="25">
        <f t="shared" si="48"/>
        <v>0</v>
      </c>
      <c r="J55" s="25">
        <f t="shared" si="48"/>
        <v>0</v>
      </c>
      <c r="K55" s="25">
        <f t="shared" si="48"/>
        <v>0</v>
      </c>
      <c r="L55" s="25">
        <f t="shared" si="48"/>
        <v>0</v>
      </c>
      <c r="M55" s="25">
        <f t="shared" si="48"/>
        <v>0</v>
      </c>
      <c r="N55" s="25">
        <f t="shared" si="48"/>
        <v>0</v>
      </c>
      <c r="O55" s="25">
        <f t="shared" ref="O55:R55" si="49">SUM(O56:O71)</f>
        <v>0</v>
      </c>
      <c r="P55" s="25">
        <f t="shared" si="49"/>
        <v>0</v>
      </c>
      <c r="Q55" s="25">
        <f t="shared" si="49"/>
        <v>0</v>
      </c>
      <c r="R55" s="25">
        <f t="shared" si="49"/>
        <v>0</v>
      </c>
      <c r="S55" s="25">
        <f t="shared" ref="S55:V55" si="50">SUM(S56:S71)</f>
        <v>0</v>
      </c>
      <c r="T55" s="25">
        <f t="shared" si="50"/>
        <v>0</v>
      </c>
      <c r="U55" s="25">
        <f t="shared" si="50"/>
        <v>0</v>
      </c>
      <c r="V55" s="25">
        <f t="shared" si="50"/>
        <v>0</v>
      </c>
      <c r="W55" s="25">
        <f t="shared" ref="W55:Z55" si="51">SUM(W56:W71)</f>
        <v>0</v>
      </c>
      <c r="X55" s="25">
        <f t="shared" si="51"/>
        <v>0</v>
      </c>
      <c r="Y55" s="25">
        <f t="shared" si="51"/>
        <v>0</v>
      </c>
      <c r="Z55" s="25">
        <f t="shared" si="51"/>
        <v>0</v>
      </c>
      <c r="AA55" s="176"/>
      <c r="AB55" s="176"/>
      <c r="AC55" s="176"/>
      <c r="AD55" s="176"/>
      <c r="AE55" s="176"/>
      <c r="AF55" s="176"/>
      <c r="AG55" s="176"/>
      <c r="AH55" s="168"/>
      <c r="AI55" s="176"/>
      <c r="AJ55" s="176"/>
      <c r="AK55" s="176"/>
      <c r="AL55" s="176"/>
      <c r="AM55" s="176"/>
      <c r="AN55" s="176"/>
      <c r="AO55" s="176"/>
      <c r="AP55" s="176"/>
      <c r="AQ55" s="176"/>
      <c r="AR55" s="176"/>
      <c r="AS55" s="176"/>
      <c r="AT55" s="176"/>
      <c r="AU55" s="176"/>
      <c r="AV55" s="176"/>
      <c r="AW55" s="176"/>
      <c r="AX55" s="176"/>
      <c r="AY55" s="176"/>
      <c r="AZ55" s="176"/>
      <c r="BA55" s="176"/>
      <c r="BB55" s="176"/>
      <c r="BC55" s="176"/>
      <c r="BD55" s="176"/>
      <c r="BE55" s="176"/>
      <c r="BF55" s="176"/>
      <c r="BG55" s="176"/>
      <c r="BH55" s="176"/>
      <c r="BI55" s="176"/>
      <c r="BJ55" s="176"/>
      <c r="BK55" s="176"/>
      <c r="BL55" s="176"/>
      <c r="BM55" s="176"/>
      <c r="BN55" s="176"/>
      <c r="BO55" s="176"/>
      <c r="BP55" s="176"/>
      <c r="BQ55" s="176"/>
      <c r="BR55" s="176"/>
      <c r="BS55" s="176"/>
      <c r="BT55" s="176"/>
      <c r="BU55" s="176"/>
      <c r="BV55" s="176"/>
      <c r="BW55" s="176"/>
      <c r="BX55" s="176"/>
      <c r="BY55" s="176"/>
      <c r="BZ55" s="176"/>
      <c r="CA55" s="176"/>
      <c r="CB55" s="176"/>
    </row>
    <row r="56" spans="1:80" x14ac:dyDescent="0.25">
      <c r="A56" s="2" t="str">
        <f>A20</f>
        <v>Займ ОФРП</v>
      </c>
      <c r="B56" s="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80" x14ac:dyDescent="0.25">
      <c r="A57" s="2">
        <f t="shared" ref="A57:A68" si="52">A21</f>
        <v>0</v>
      </c>
      <c r="B57" s="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80" x14ac:dyDescent="0.25">
      <c r="A58" s="2">
        <f t="shared" si="52"/>
        <v>0</v>
      </c>
      <c r="B58" s="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80" x14ac:dyDescent="0.25">
      <c r="A59" s="2">
        <f t="shared" si="52"/>
        <v>0</v>
      </c>
      <c r="B59" s="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80" x14ac:dyDescent="0.25">
      <c r="A60" s="2">
        <f t="shared" si="52"/>
        <v>0</v>
      </c>
      <c r="B60" s="2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80" x14ac:dyDescent="0.25">
      <c r="A61" s="2">
        <f t="shared" si="52"/>
        <v>0</v>
      </c>
      <c r="B61" s="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80" x14ac:dyDescent="0.25">
      <c r="A62" s="2">
        <f t="shared" si="52"/>
        <v>0</v>
      </c>
      <c r="B62" s="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80" x14ac:dyDescent="0.25">
      <c r="A63" s="2">
        <f t="shared" si="52"/>
        <v>0</v>
      </c>
      <c r="B63" s="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80" x14ac:dyDescent="0.25">
      <c r="A64" s="2">
        <f t="shared" si="52"/>
        <v>0</v>
      </c>
      <c r="B64" s="2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x14ac:dyDescent="0.25">
      <c r="A65" s="2">
        <f t="shared" si="52"/>
        <v>0</v>
      </c>
      <c r="B65" s="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x14ac:dyDescent="0.25">
      <c r="A66" s="2">
        <f t="shared" si="52"/>
        <v>0</v>
      </c>
      <c r="B66" s="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x14ac:dyDescent="0.25">
      <c r="A67" s="2">
        <f t="shared" si="52"/>
        <v>0</v>
      </c>
      <c r="B67" s="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x14ac:dyDescent="0.25">
      <c r="A68" s="2">
        <f t="shared" si="52"/>
        <v>0</v>
      </c>
      <c r="B68" s="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x14ac:dyDescent="0.25">
      <c r="A69" s="2">
        <f>A33</f>
        <v>0</v>
      </c>
      <c r="B69" s="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x14ac:dyDescent="0.25">
      <c r="A70" s="2">
        <f>A34</f>
        <v>0</v>
      </c>
      <c r="B70" s="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x14ac:dyDescent="0.25">
      <c r="A71" s="2">
        <f>A35</f>
        <v>0</v>
      </c>
      <c r="B71" s="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x14ac:dyDescent="0.25">
      <c r="A72" s="2"/>
      <c r="B72" s="2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x14ac:dyDescent="0.25">
      <c r="A73" s="17" t="s">
        <v>54</v>
      </c>
      <c r="B73" s="2"/>
      <c r="C73" s="25">
        <f t="shared" ref="C73:N73" si="53">SUM(C74:C89)</f>
        <v>0</v>
      </c>
      <c r="D73" s="25">
        <f t="shared" si="53"/>
        <v>0</v>
      </c>
      <c r="E73" s="25">
        <f t="shared" si="53"/>
        <v>0</v>
      </c>
      <c r="F73" s="25">
        <f t="shared" si="53"/>
        <v>0</v>
      </c>
      <c r="G73" s="25">
        <f t="shared" si="53"/>
        <v>0</v>
      </c>
      <c r="H73" s="25">
        <f t="shared" si="53"/>
        <v>0</v>
      </c>
      <c r="I73" s="25">
        <f t="shared" si="53"/>
        <v>0</v>
      </c>
      <c r="J73" s="25">
        <f t="shared" si="53"/>
        <v>0</v>
      </c>
      <c r="K73" s="25">
        <f t="shared" si="53"/>
        <v>0</v>
      </c>
      <c r="L73" s="25">
        <f t="shared" si="53"/>
        <v>0</v>
      </c>
      <c r="M73" s="25">
        <f t="shared" si="53"/>
        <v>0</v>
      </c>
      <c r="N73" s="25">
        <f t="shared" si="53"/>
        <v>0</v>
      </c>
      <c r="O73" s="25">
        <f t="shared" ref="O73:R73" si="54">SUM(O74:O89)</f>
        <v>0</v>
      </c>
      <c r="P73" s="25">
        <f t="shared" si="54"/>
        <v>0</v>
      </c>
      <c r="Q73" s="25">
        <f t="shared" si="54"/>
        <v>0</v>
      </c>
      <c r="R73" s="25">
        <f t="shared" si="54"/>
        <v>0</v>
      </c>
      <c r="S73" s="25">
        <f t="shared" ref="S73:V73" si="55">SUM(S74:S89)</f>
        <v>0</v>
      </c>
      <c r="T73" s="25">
        <f t="shared" si="55"/>
        <v>0</v>
      </c>
      <c r="U73" s="25">
        <f t="shared" si="55"/>
        <v>0</v>
      </c>
      <c r="V73" s="25">
        <f t="shared" si="55"/>
        <v>0</v>
      </c>
      <c r="W73" s="25">
        <f t="shared" ref="W73:Z73" si="56">SUM(W74:W89)</f>
        <v>0</v>
      </c>
      <c r="X73" s="25">
        <f t="shared" si="56"/>
        <v>0</v>
      </c>
      <c r="Y73" s="25">
        <f t="shared" si="56"/>
        <v>0</v>
      </c>
      <c r="Z73" s="25">
        <f t="shared" si="56"/>
        <v>0</v>
      </c>
    </row>
    <row r="74" spans="1:26" x14ac:dyDescent="0.25">
      <c r="A74" s="2" t="str">
        <f>A20</f>
        <v>Займ ОФРП</v>
      </c>
      <c r="B74" s="2"/>
      <c r="C74" s="26">
        <f t="shared" ref="C74:V74" si="57">C20+C38-C56</f>
        <v>0</v>
      </c>
      <c r="D74" s="26">
        <f>D20+D38-D56</f>
        <v>0</v>
      </c>
      <c r="E74" s="26">
        <f t="shared" si="57"/>
        <v>0</v>
      </c>
      <c r="F74" s="26">
        <f t="shared" si="57"/>
        <v>0</v>
      </c>
      <c r="G74" s="26">
        <f t="shared" si="57"/>
        <v>0</v>
      </c>
      <c r="H74" s="26">
        <f t="shared" si="57"/>
        <v>0</v>
      </c>
      <c r="I74" s="26">
        <f t="shared" si="57"/>
        <v>0</v>
      </c>
      <c r="J74" s="26">
        <f t="shared" si="57"/>
        <v>0</v>
      </c>
      <c r="K74" s="26">
        <f t="shared" si="57"/>
        <v>0</v>
      </c>
      <c r="L74" s="26">
        <f t="shared" si="57"/>
        <v>0</v>
      </c>
      <c r="M74" s="26">
        <f t="shared" si="57"/>
        <v>0</v>
      </c>
      <c r="N74" s="26">
        <f t="shared" si="57"/>
        <v>0</v>
      </c>
      <c r="O74" s="26">
        <f t="shared" si="57"/>
        <v>0</v>
      </c>
      <c r="P74" s="26">
        <f t="shared" si="57"/>
        <v>0</v>
      </c>
      <c r="Q74" s="26">
        <f t="shared" si="57"/>
        <v>0</v>
      </c>
      <c r="R74" s="26">
        <f t="shared" si="57"/>
        <v>0</v>
      </c>
      <c r="S74" s="26">
        <f t="shared" si="57"/>
        <v>0</v>
      </c>
      <c r="T74" s="26">
        <f t="shared" si="57"/>
        <v>0</v>
      </c>
      <c r="U74" s="26">
        <f t="shared" si="57"/>
        <v>0</v>
      </c>
      <c r="V74" s="26">
        <f t="shared" si="57"/>
        <v>0</v>
      </c>
      <c r="W74" s="26">
        <f t="shared" ref="W74:Z74" si="58">W20+W38-W56</f>
        <v>0</v>
      </c>
      <c r="X74" s="26">
        <f t="shared" si="58"/>
        <v>0</v>
      </c>
      <c r="Y74" s="26">
        <f t="shared" si="58"/>
        <v>0</v>
      </c>
      <c r="Z74" s="26">
        <f t="shared" si="58"/>
        <v>0</v>
      </c>
    </row>
    <row r="75" spans="1:26" x14ac:dyDescent="0.25">
      <c r="A75" s="2">
        <f t="shared" ref="A75:A86" si="59">A21</f>
        <v>0</v>
      </c>
      <c r="B75" s="2"/>
      <c r="C75" s="26">
        <f t="shared" ref="C75:R75" si="60">C21+C39-C57</f>
        <v>0</v>
      </c>
      <c r="D75" s="26">
        <f t="shared" si="60"/>
        <v>0</v>
      </c>
      <c r="E75" s="26">
        <f t="shared" si="60"/>
        <v>0</v>
      </c>
      <c r="F75" s="26">
        <f t="shared" si="60"/>
        <v>0</v>
      </c>
      <c r="G75" s="26">
        <f t="shared" si="60"/>
        <v>0</v>
      </c>
      <c r="H75" s="26">
        <f t="shared" si="60"/>
        <v>0</v>
      </c>
      <c r="I75" s="26">
        <f t="shared" si="60"/>
        <v>0</v>
      </c>
      <c r="J75" s="26">
        <f t="shared" si="60"/>
        <v>0</v>
      </c>
      <c r="K75" s="26">
        <f t="shared" si="60"/>
        <v>0</v>
      </c>
      <c r="L75" s="26">
        <f t="shared" si="60"/>
        <v>0</v>
      </c>
      <c r="M75" s="26">
        <f t="shared" si="60"/>
        <v>0</v>
      </c>
      <c r="N75" s="26">
        <f t="shared" si="60"/>
        <v>0</v>
      </c>
      <c r="O75" s="26">
        <f t="shared" si="60"/>
        <v>0</v>
      </c>
      <c r="P75" s="26">
        <f t="shared" si="60"/>
        <v>0</v>
      </c>
      <c r="Q75" s="26">
        <f t="shared" si="60"/>
        <v>0</v>
      </c>
      <c r="R75" s="26">
        <f t="shared" si="60"/>
        <v>0</v>
      </c>
      <c r="S75" s="26">
        <f t="shared" ref="S75:V75" si="61">S21+S39-S57</f>
        <v>0</v>
      </c>
      <c r="T75" s="26">
        <f t="shared" si="61"/>
        <v>0</v>
      </c>
      <c r="U75" s="26">
        <f t="shared" si="61"/>
        <v>0</v>
      </c>
      <c r="V75" s="26">
        <f t="shared" si="61"/>
        <v>0</v>
      </c>
      <c r="W75" s="26">
        <f t="shared" ref="W75:Z75" si="62">W21+W39-W57</f>
        <v>0</v>
      </c>
      <c r="X75" s="26">
        <f t="shared" si="62"/>
        <v>0</v>
      </c>
      <c r="Y75" s="26">
        <f t="shared" si="62"/>
        <v>0</v>
      </c>
      <c r="Z75" s="26">
        <f t="shared" si="62"/>
        <v>0</v>
      </c>
    </row>
    <row r="76" spans="1:26" x14ac:dyDescent="0.25">
      <c r="A76" s="2">
        <f t="shared" si="59"/>
        <v>0</v>
      </c>
      <c r="B76" s="2"/>
      <c r="C76" s="26">
        <f t="shared" ref="C76:R76" si="63">C22+C40-C58</f>
        <v>0</v>
      </c>
      <c r="D76" s="26">
        <f t="shared" si="63"/>
        <v>0</v>
      </c>
      <c r="E76" s="26">
        <f t="shared" si="63"/>
        <v>0</v>
      </c>
      <c r="F76" s="26">
        <f t="shared" si="63"/>
        <v>0</v>
      </c>
      <c r="G76" s="26">
        <f t="shared" si="63"/>
        <v>0</v>
      </c>
      <c r="H76" s="26">
        <f t="shared" si="63"/>
        <v>0</v>
      </c>
      <c r="I76" s="26">
        <f t="shared" si="63"/>
        <v>0</v>
      </c>
      <c r="J76" s="26">
        <f t="shared" si="63"/>
        <v>0</v>
      </c>
      <c r="K76" s="26">
        <f t="shared" si="63"/>
        <v>0</v>
      </c>
      <c r="L76" s="26">
        <f t="shared" si="63"/>
        <v>0</v>
      </c>
      <c r="M76" s="26">
        <f t="shared" si="63"/>
        <v>0</v>
      </c>
      <c r="N76" s="26">
        <f t="shared" si="63"/>
        <v>0</v>
      </c>
      <c r="O76" s="26">
        <f t="shared" si="63"/>
        <v>0</v>
      </c>
      <c r="P76" s="26">
        <f t="shared" si="63"/>
        <v>0</v>
      </c>
      <c r="Q76" s="26">
        <f t="shared" si="63"/>
        <v>0</v>
      </c>
      <c r="R76" s="26">
        <f t="shared" si="63"/>
        <v>0</v>
      </c>
      <c r="S76" s="26">
        <f t="shared" ref="S76:V76" si="64">S22+S40-S58</f>
        <v>0</v>
      </c>
      <c r="T76" s="26">
        <f t="shared" si="64"/>
        <v>0</v>
      </c>
      <c r="U76" s="26">
        <f t="shared" si="64"/>
        <v>0</v>
      </c>
      <c r="V76" s="26">
        <f t="shared" si="64"/>
        <v>0</v>
      </c>
      <c r="W76" s="26">
        <f t="shared" ref="W76:Z76" si="65">W22+W40-W58</f>
        <v>0</v>
      </c>
      <c r="X76" s="26">
        <f t="shared" si="65"/>
        <v>0</v>
      </c>
      <c r="Y76" s="26">
        <f t="shared" si="65"/>
        <v>0</v>
      </c>
      <c r="Z76" s="26">
        <f t="shared" si="65"/>
        <v>0</v>
      </c>
    </row>
    <row r="77" spans="1:26" x14ac:dyDescent="0.25">
      <c r="A77" s="2">
        <f t="shared" si="59"/>
        <v>0</v>
      </c>
      <c r="B77" s="2"/>
      <c r="C77" s="26">
        <f t="shared" ref="C77:R77" si="66">C23+C41-C59</f>
        <v>0</v>
      </c>
      <c r="D77" s="26">
        <f t="shared" si="66"/>
        <v>0</v>
      </c>
      <c r="E77" s="26">
        <f t="shared" si="66"/>
        <v>0</v>
      </c>
      <c r="F77" s="26">
        <f t="shared" si="66"/>
        <v>0</v>
      </c>
      <c r="G77" s="26">
        <f t="shared" si="66"/>
        <v>0</v>
      </c>
      <c r="H77" s="26">
        <f t="shared" si="66"/>
        <v>0</v>
      </c>
      <c r="I77" s="26">
        <f t="shared" si="66"/>
        <v>0</v>
      </c>
      <c r="J77" s="26">
        <f t="shared" si="66"/>
        <v>0</v>
      </c>
      <c r="K77" s="26">
        <f t="shared" si="66"/>
        <v>0</v>
      </c>
      <c r="L77" s="26">
        <f t="shared" si="66"/>
        <v>0</v>
      </c>
      <c r="M77" s="26">
        <f t="shared" si="66"/>
        <v>0</v>
      </c>
      <c r="N77" s="26">
        <f t="shared" si="66"/>
        <v>0</v>
      </c>
      <c r="O77" s="26">
        <f t="shared" si="66"/>
        <v>0</v>
      </c>
      <c r="P77" s="26">
        <f t="shared" si="66"/>
        <v>0</v>
      </c>
      <c r="Q77" s="26">
        <f t="shared" si="66"/>
        <v>0</v>
      </c>
      <c r="R77" s="26">
        <f t="shared" si="66"/>
        <v>0</v>
      </c>
      <c r="S77" s="26">
        <f t="shared" ref="S77:V77" si="67">S23+S41-S59</f>
        <v>0</v>
      </c>
      <c r="T77" s="26">
        <f t="shared" si="67"/>
        <v>0</v>
      </c>
      <c r="U77" s="26">
        <f t="shared" si="67"/>
        <v>0</v>
      </c>
      <c r="V77" s="26">
        <f t="shared" si="67"/>
        <v>0</v>
      </c>
      <c r="W77" s="26">
        <f t="shared" ref="W77:Z77" si="68">W23+W41-W59</f>
        <v>0</v>
      </c>
      <c r="X77" s="26">
        <f t="shared" si="68"/>
        <v>0</v>
      </c>
      <c r="Y77" s="26">
        <f t="shared" si="68"/>
        <v>0</v>
      </c>
      <c r="Z77" s="26">
        <f t="shared" si="68"/>
        <v>0</v>
      </c>
    </row>
    <row r="78" spans="1:26" x14ac:dyDescent="0.25">
      <c r="A78" s="2">
        <f t="shared" si="59"/>
        <v>0</v>
      </c>
      <c r="B78" s="2"/>
      <c r="C78" s="26">
        <f t="shared" ref="C78:R78" si="69">C24+C42-C60</f>
        <v>0</v>
      </c>
      <c r="D78" s="26">
        <f t="shared" si="69"/>
        <v>0</v>
      </c>
      <c r="E78" s="26">
        <f t="shared" si="69"/>
        <v>0</v>
      </c>
      <c r="F78" s="26">
        <f t="shared" si="69"/>
        <v>0</v>
      </c>
      <c r="G78" s="26">
        <f t="shared" si="69"/>
        <v>0</v>
      </c>
      <c r="H78" s="26">
        <f t="shared" si="69"/>
        <v>0</v>
      </c>
      <c r="I78" s="26">
        <f t="shared" si="69"/>
        <v>0</v>
      </c>
      <c r="J78" s="26">
        <f t="shared" si="69"/>
        <v>0</v>
      </c>
      <c r="K78" s="26">
        <f t="shared" si="69"/>
        <v>0</v>
      </c>
      <c r="L78" s="26">
        <f t="shared" si="69"/>
        <v>0</v>
      </c>
      <c r="M78" s="26">
        <f t="shared" si="69"/>
        <v>0</v>
      </c>
      <c r="N78" s="26">
        <f t="shared" si="69"/>
        <v>0</v>
      </c>
      <c r="O78" s="26">
        <f t="shared" si="69"/>
        <v>0</v>
      </c>
      <c r="P78" s="26">
        <f t="shared" si="69"/>
        <v>0</v>
      </c>
      <c r="Q78" s="26">
        <f t="shared" si="69"/>
        <v>0</v>
      </c>
      <c r="R78" s="26">
        <f t="shared" si="69"/>
        <v>0</v>
      </c>
      <c r="S78" s="26">
        <f t="shared" ref="S78:V78" si="70">S24+S42-S60</f>
        <v>0</v>
      </c>
      <c r="T78" s="26">
        <f t="shared" si="70"/>
        <v>0</v>
      </c>
      <c r="U78" s="26">
        <f t="shared" si="70"/>
        <v>0</v>
      </c>
      <c r="V78" s="26">
        <f t="shared" si="70"/>
        <v>0</v>
      </c>
      <c r="W78" s="26">
        <f t="shared" ref="W78:Z78" si="71">W24+W42-W60</f>
        <v>0</v>
      </c>
      <c r="X78" s="26">
        <f t="shared" si="71"/>
        <v>0</v>
      </c>
      <c r="Y78" s="26">
        <f t="shared" si="71"/>
        <v>0</v>
      </c>
      <c r="Z78" s="26">
        <f t="shared" si="71"/>
        <v>0</v>
      </c>
    </row>
    <row r="79" spans="1:26" x14ac:dyDescent="0.25">
      <c r="A79" s="2">
        <f t="shared" si="59"/>
        <v>0</v>
      </c>
      <c r="B79" s="2"/>
      <c r="C79" s="26">
        <f t="shared" ref="C79:R79" si="72">C25+C43-C61</f>
        <v>0</v>
      </c>
      <c r="D79" s="26">
        <f t="shared" si="72"/>
        <v>0</v>
      </c>
      <c r="E79" s="26">
        <f t="shared" si="72"/>
        <v>0</v>
      </c>
      <c r="F79" s="26">
        <f t="shared" si="72"/>
        <v>0</v>
      </c>
      <c r="G79" s="26">
        <f t="shared" si="72"/>
        <v>0</v>
      </c>
      <c r="H79" s="26">
        <f t="shared" si="72"/>
        <v>0</v>
      </c>
      <c r="I79" s="26">
        <f t="shared" si="72"/>
        <v>0</v>
      </c>
      <c r="J79" s="26">
        <f t="shared" si="72"/>
        <v>0</v>
      </c>
      <c r="K79" s="26">
        <f t="shared" si="72"/>
        <v>0</v>
      </c>
      <c r="L79" s="26">
        <f t="shared" si="72"/>
        <v>0</v>
      </c>
      <c r="M79" s="26">
        <f t="shared" si="72"/>
        <v>0</v>
      </c>
      <c r="N79" s="26">
        <f t="shared" si="72"/>
        <v>0</v>
      </c>
      <c r="O79" s="26">
        <f t="shared" si="72"/>
        <v>0</v>
      </c>
      <c r="P79" s="26">
        <f t="shared" si="72"/>
        <v>0</v>
      </c>
      <c r="Q79" s="26">
        <f t="shared" si="72"/>
        <v>0</v>
      </c>
      <c r="R79" s="26">
        <f t="shared" si="72"/>
        <v>0</v>
      </c>
      <c r="S79" s="26">
        <f t="shared" ref="S79:V79" si="73">S25+S43-S61</f>
        <v>0</v>
      </c>
      <c r="T79" s="26">
        <f t="shared" si="73"/>
        <v>0</v>
      </c>
      <c r="U79" s="26">
        <f t="shared" si="73"/>
        <v>0</v>
      </c>
      <c r="V79" s="26">
        <f t="shared" si="73"/>
        <v>0</v>
      </c>
      <c r="W79" s="26">
        <f t="shared" ref="W79:Z79" si="74">W25+W43-W61</f>
        <v>0</v>
      </c>
      <c r="X79" s="26">
        <f t="shared" si="74"/>
        <v>0</v>
      </c>
      <c r="Y79" s="26">
        <f t="shared" si="74"/>
        <v>0</v>
      </c>
      <c r="Z79" s="26">
        <f t="shared" si="74"/>
        <v>0</v>
      </c>
    </row>
    <row r="80" spans="1:26" x14ac:dyDescent="0.25">
      <c r="A80" s="2">
        <f t="shared" si="59"/>
        <v>0</v>
      </c>
      <c r="B80" s="2"/>
      <c r="C80" s="26">
        <f t="shared" ref="C80:R80" si="75">C26+C44-C62</f>
        <v>0</v>
      </c>
      <c r="D80" s="26">
        <f t="shared" si="75"/>
        <v>0</v>
      </c>
      <c r="E80" s="26">
        <f t="shared" si="75"/>
        <v>0</v>
      </c>
      <c r="F80" s="26">
        <f t="shared" si="75"/>
        <v>0</v>
      </c>
      <c r="G80" s="26">
        <f t="shared" si="75"/>
        <v>0</v>
      </c>
      <c r="H80" s="26">
        <f t="shared" si="75"/>
        <v>0</v>
      </c>
      <c r="I80" s="26">
        <f t="shared" si="75"/>
        <v>0</v>
      </c>
      <c r="J80" s="26">
        <f t="shared" si="75"/>
        <v>0</v>
      </c>
      <c r="K80" s="26">
        <f t="shared" si="75"/>
        <v>0</v>
      </c>
      <c r="L80" s="26">
        <f t="shared" si="75"/>
        <v>0</v>
      </c>
      <c r="M80" s="26">
        <f t="shared" si="75"/>
        <v>0</v>
      </c>
      <c r="N80" s="26">
        <f t="shared" si="75"/>
        <v>0</v>
      </c>
      <c r="O80" s="26">
        <f t="shared" si="75"/>
        <v>0</v>
      </c>
      <c r="P80" s="26">
        <f t="shared" si="75"/>
        <v>0</v>
      </c>
      <c r="Q80" s="26">
        <f t="shared" si="75"/>
        <v>0</v>
      </c>
      <c r="R80" s="26">
        <f t="shared" si="75"/>
        <v>0</v>
      </c>
      <c r="S80" s="26">
        <f t="shared" ref="S80:V80" si="76">S26+S44-S62</f>
        <v>0</v>
      </c>
      <c r="T80" s="26">
        <f t="shared" si="76"/>
        <v>0</v>
      </c>
      <c r="U80" s="26">
        <f t="shared" si="76"/>
        <v>0</v>
      </c>
      <c r="V80" s="26">
        <f t="shared" si="76"/>
        <v>0</v>
      </c>
      <c r="W80" s="26">
        <f t="shared" ref="W80:Z80" si="77">W26+W44-W62</f>
        <v>0</v>
      </c>
      <c r="X80" s="26">
        <f t="shared" si="77"/>
        <v>0</v>
      </c>
      <c r="Y80" s="26">
        <f t="shared" si="77"/>
        <v>0</v>
      </c>
      <c r="Z80" s="26">
        <f t="shared" si="77"/>
        <v>0</v>
      </c>
    </row>
    <row r="81" spans="1:26" x14ac:dyDescent="0.25">
      <c r="A81" s="2">
        <f t="shared" si="59"/>
        <v>0</v>
      </c>
      <c r="B81" s="2"/>
      <c r="C81" s="26">
        <f t="shared" ref="C81:R81" si="78">C27+C45-C63</f>
        <v>0</v>
      </c>
      <c r="D81" s="26">
        <f t="shared" si="78"/>
        <v>0</v>
      </c>
      <c r="E81" s="26">
        <f t="shared" si="78"/>
        <v>0</v>
      </c>
      <c r="F81" s="26">
        <f t="shared" si="78"/>
        <v>0</v>
      </c>
      <c r="G81" s="26">
        <f t="shared" si="78"/>
        <v>0</v>
      </c>
      <c r="H81" s="26">
        <f t="shared" si="78"/>
        <v>0</v>
      </c>
      <c r="I81" s="26">
        <f t="shared" si="78"/>
        <v>0</v>
      </c>
      <c r="J81" s="26">
        <f t="shared" si="78"/>
        <v>0</v>
      </c>
      <c r="K81" s="26">
        <f t="shared" si="78"/>
        <v>0</v>
      </c>
      <c r="L81" s="26">
        <f t="shared" si="78"/>
        <v>0</v>
      </c>
      <c r="M81" s="26">
        <f t="shared" si="78"/>
        <v>0</v>
      </c>
      <c r="N81" s="26">
        <f t="shared" si="78"/>
        <v>0</v>
      </c>
      <c r="O81" s="26">
        <f t="shared" si="78"/>
        <v>0</v>
      </c>
      <c r="P81" s="26">
        <f t="shared" si="78"/>
        <v>0</v>
      </c>
      <c r="Q81" s="26">
        <f t="shared" si="78"/>
        <v>0</v>
      </c>
      <c r="R81" s="26">
        <f t="shared" si="78"/>
        <v>0</v>
      </c>
      <c r="S81" s="26">
        <f t="shared" ref="S81:V81" si="79">S27+S45-S63</f>
        <v>0</v>
      </c>
      <c r="T81" s="26">
        <f t="shared" si="79"/>
        <v>0</v>
      </c>
      <c r="U81" s="26">
        <f t="shared" si="79"/>
        <v>0</v>
      </c>
      <c r="V81" s="26">
        <f t="shared" si="79"/>
        <v>0</v>
      </c>
      <c r="W81" s="26">
        <f t="shared" ref="W81:Z81" si="80">W27+W45-W63</f>
        <v>0</v>
      </c>
      <c r="X81" s="26">
        <f t="shared" si="80"/>
        <v>0</v>
      </c>
      <c r="Y81" s="26">
        <f t="shared" si="80"/>
        <v>0</v>
      </c>
      <c r="Z81" s="26">
        <f t="shared" si="80"/>
        <v>0</v>
      </c>
    </row>
    <row r="82" spans="1:26" x14ac:dyDescent="0.25">
      <c r="A82" s="2">
        <f t="shared" si="59"/>
        <v>0</v>
      </c>
      <c r="B82" s="2"/>
      <c r="C82" s="26">
        <f t="shared" ref="C82:R82" si="81">C28+C46-C64</f>
        <v>0</v>
      </c>
      <c r="D82" s="26">
        <f t="shared" si="81"/>
        <v>0</v>
      </c>
      <c r="E82" s="26">
        <f t="shared" si="81"/>
        <v>0</v>
      </c>
      <c r="F82" s="26">
        <f t="shared" si="81"/>
        <v>0</v>
      </c>
      <c r="G82" s="26">
        <f t="shared" si="81"/>
        <v>0</v>
      </c>
      <c r="H82" s="26">
        <f t="shared" si="81"/>
        <v>0</v>
      </c>
      <c r="I82" s="26">
        <f t="shared" si="81"/>
        <v>0</v>
      </c>
      <c r="J82" s="26">
        <f t="shared" si="81"/>
        <v>0</v>
      </c>
      <c r="K82" s="26">
        <f t="shared" si="81"/>
        <v>0</v>
      </c>
      <c r="L82" s="26">
        <f t="shared" si="81"/>
        <v>0</v>
      </c>
      <c r="M82" s="26">
        <f t="shared" si="81"/>
        <v>0</v>
      </c>
      <c r="N82" s="26">
        <f t="shared" si="81"/>
        <v>0</v>
      </c>
      <c r="O82" s="26">
        <f t="shared" si="81"/>
        <v>0</v>
      </c>
      <c r="P82" s="26">
        <f t="shared" si="81"/>
        <v>0</v>
      </c>
      <c r="Q82" s="26">
        <f t="shared" si="81"/>
        <v>0</v>
      </c>
      <c r="R82" s="26">
        <f t="shared" si="81"/>
        <v>0</v>
      </c>
      <c r="S82" s="26">
        <f t="shared" ref="S82:V82" si="82">S28+S46-S64</f>
        <v>0</v>
      </c>
      <c r="T82" s="26">
        <f t="shared" si="82"/>
        <v>0</v>
      </c>
      <c r="U82" s="26">
        <f t="shared" si="82"/>
        <v>0</v>
      </c>
      <c r="V82" s="26">
        <f t="shared" si="82"/>
        <v>0</v>
      </c>
      <c r="W82" s="26">
        <f t="shared" ref="W82:Z82" si="83">W28+W46-W64</f>
        <v>0</v>
      </c>
      <c r="X82" s="26">
        <f t="shared" si="83"/>
        <v>0</v>
      </c>
      <c r="Y82" s="26">
        <f t="shared" si="83"/>
        <v>0</v>
      </c>
      <c r="Z82" s="26">
        <f t="shared" si="83"/>
        <v>0</v>
      </c>
    </row>
    <row r="83" spans="1:26" x14ac:dyDescent="0.25">
      <c r="A83" s="2">
        <f t="shared" si="59"/>
        <v>0</v>
      </c>
      <c r="B83" s="2"/>
      <c r="C83" s="26">
        <f t="shared" ref="C83:R83" si="84">C29+C47-C65</f>
        <v>0</v>
      </c>
      <c r="D83" s="26">
        <f t="shared" si="84"/>
        <v>0</v>
      </c>
      <c r="E83" s="26">
        <f t="shared" si="84"/>
        <v>0</v>
      </c>
      <c r="F83" s="26">
        <f t="shared" si="84"/>
        <v>0</v>
      </c>
      <c r="G83" s="26">
        <f t="shared" si="84"/>
        <v>0</v>
      </c>
      <c r="H83" s="26">
        <f t="shared" si="84"/>
        <v>0</v>
      </c>
      <c r="I83" s="26">
        <f t="shared" si="84"/>
        <v>0</v>
      </c>
      <c r="J83" s="26">
        <f t="shared" si="84"/>
        <v>0</v>
      </c>
      <c r="K83" s="26">
        <f t="shared" si="84"/>
        <v>0</v>
      </c>
      <c r="L83" s="26">
        <f t="shared" si="84"/>
        <v>0</v>
      </c>
      <c r="M83" s="26">
        <f t="shared" si="84"/>
        <v>0</v>
      </c>
      <c r="N83" s="26">
        <f t="shared" si="84"/>
        <v>0</v>
      </c>
      <c r="O83" s="26">
        <f t="shared" si="84"/>
        <v>0</v>
      </c>
      <c r="P83" s="26">
        <f t="shared" si="84"/>
        <v>0</v>
      </c>
      <c r="Q83" s="26">
        <f t="shared" si="84"/>
        <v>0</v>
      </c>
      <c r="R83" s="26">
        <f t="shared" si="84"/>
        <v>0</v>
      </c>
      <c r="S83" s="26">
        <f t="shared" ref="S83:V83" si="85">S29+S47-S65</f>
        <v>0</v>
      </c>
      <c r="T83" s="26">
        <f t="shared" si="85"/>
        <v>0</v>
      </c>
      <c r="U83" s="26">
        <f t="shared" si="85"/>
        <v>0</v>
      </c>
      <c r="V83" s="26">
        <f t="shared" si="85"/>
        <v>0</v>
      </c>
      <c r="W83" s="26">
        <f t="shared" ref="W83:Z83" si="86">W29+W47-W65</f>
        <v>0</v>
      </c>
      <c r="X83" s="26">
        <f t="shared" si="86"/>
        <v>0</v>
      </c>
      <c r="Y83" s="26">
        <f t="shared" si="86"/>
        <v>0</v>
      </c>
      <c r="Z83" s="26">
        <f t="shared" si="86"/>
        <v>0</v>
      </c>
    </row>
    <row r="84" spans="1:26" x14ac:dyDescent="0.25">
      <c r="A84" s="2">
        <f t="shared" si="59"/>
        <v>0</v>
      </c>
      <c r="B84" s="2"/>
      <c r="C84" s="26">
        <f t="shared" ref="C84:R84" si="87">C30+C48-C66</f>
        <v>0</v>
      </c>
      <c r="D84" s="26">
        <f t="shared" si="87"/>
        <v>0</v>
      </c>
      <c r="E84" s="26">
        <f t="shared" si="87"/>
        <v>0</v>
      </c>
      <c r="F84" s="26">
        <f t="shared" si="87"/>
        <v>0</v>
      </c>
      <c r="G84" s="26">
        <f t="shared" si="87"/>
        <v>0</v>
      </c>
      <c r="H84" s="26">
        <f t="shared" si="87"/>
        <v>0</v>
      </c>
      <c r="I84" s="26">
        <f t="shared" si="87"/>
        <v>0</v>
      </c>
      <c r="J84" s="26">
        <f t="shared" si="87"/>
        <v>0</v>
      </c>
      <c r="K84" s="26">
        <f t="shared" si="87"/>
        <v>0</v>
      </c>
      <c r="L84" s="26">
        <f t="shared" si="87"/>
        <v>0</v>
      </c>
      <c r="M84" s="26">
        <f t="shared" si="87"/>
        <v>0</v>
      </c>
      <c r="N84" s="26">
        <f t="shared" si="87"/>
        <v>0</v>
      </c>
      <c r="O84" s="26">
        <f t="shared" si="87"/>
        <v>0</v>
      </c>
      <c r="P84" s="26">
        <f t="shared" si="87"/>
        <v>0</v>
      </c>
      <c r="Q84" s="26">
        <f t="shared" si="87"/>
        <v>0</v>
      </c>
      <c r="R84" s="26">
        <f t="shared" si="87"/>
        <v>0</v>
      </c>
      <c r="S84" s="26">
        <f t="shared" ref="S84:V84" si="88">S30+S48-S66</f>
        <v>0</v>
      </c>
      <c r="T84" s="26">
        <f t="shared" si="88"/>
        <v>0</v>
      </c>
      <c r="U84" s="26">
        <f t="shared" si="88"/>
        <v>0</v>
      </c>
      <c r="V84" s="26">
        <f t="shared" si="88"/>
        <v>0</v>
      </c>
      <c r="W84" s="26">
        <f t="shared" ref="W84:Z84" si="89">W30+W48-W66</f>
        <v>0</v>
      </c>
      <c r="X84" s="26">
        <f t="shared" si="89"/>
        <v>0</v>
      </c>
      <c r="Y84" s="26">
        <f t="shared" si="89"/>
        <v>0</v>
      </c>
      <c r="Z84" s="26">
        <f t="shared" si="89"/>
        <v>0</v>
      </c>
    </row>
    <row r="85" spans="1:26" x14ac:dyDescent="0.25">
      <c r="A85" s="2">
        <f t="shared" si="59"/>
        <v>0</v>
      </c>
      <c r="B85" s="2"/>
      <c r="C85" s="26">
        <f t="shared" ref="C85:R85" si="90">C31+C49-C67</f>
        <v>0</v>
      </c>
      <c r="D85" s="26">
        <f t="shared" si="90"/>
        <v>0</v>
      </c>
      <c r="E85" s="26">
        <f t="shared" si="90"/>
        <v>0</v>
      </c>
      <c r="F85" s="26">
        <f t="shared" si="90"/>
        <v>0</v>
      </c>
      <c r="G85" s="26">
        <f t="shared" si="90"/>
        <v>0</v>
      </c>
      <c r="H85" s="26">
        <f t="shared" si="90"/>
        <v>0</v>
      </c>
      <c r="I85" s="26">
        <f t="shared" si="90"/>
        <v>0</v>
      </c>
      <c r="J85" s="26">
        <f t="shared" si="90"/>
        <v>0</v>
      </c>
      <c r="K85" s="26">
        <f t="shared" si="90"/>
        <v>0</v>
      </c>
      <c r="L85" s="26">
        <f t="shared" si="90"/>
        <v>0</v>
      </c>
      <c r="M85" s="26">
        <f t="shared" si="90"/>
        <v>0</v>
      </c>
      <c r="N85" s="26">
        <f t="shared" si="90"/>
        <v>0</v>
      </c>
      <c r="O85" s="26">
        <f t="shared" si="90"/>
        <v>0</v>
      </c>
      <c r="P85" s="26">
        <f t="shared" si="90"/>
        <v>0</v>
      </c>
      <c r="Q85" s="26">
        <f t="shared" si="90"/>
        <v>0</v>
      </c>
      <c r="R85" s="26">
        <f t="shared" si="90"/>
        <v>0</v>
      </c>
      <c r="S85" s="26">
        <f t="shared" ref="S85:V85" si="91">S31+S49-S67</f>
        <v>0</v>
      </c>
      <c r="T85" s="26">
        <f t="shared" si="91"/>
        <v>0</v>
      </c>
      <c r="U85" s="26">
        <f t="shared" si="91"/>
        <v>0</v>
      </c>
      <c r="V85" s="26">
        <f t="shared" si="91"/>
        <v>0</v>
      </c>
      <c r="W85" s="26">
        <f t="shared" ref="W85:Z85" si="92">W31+W49-W67</f>
        <v>0</v>
      </c>
      <c r="X85" s="26">
        <f t="shared" si="92"/>
        <v>0</v>
      </c>
      <c r="Y85" s="26">
        <f t="shared" si="92"/>
        <v>0</v>
      </c>
      <c r="Z85" s="26">
        <f t="shared" si="92"/>
        <v>0</v>
      </c>
    </row>
    <row r="86" spans="1:26" x14ac:dyDescent="0.25">
      <c r="A86" s="2">
        <f t="shared" si="59"/>
        <v>0</v>
      </c>
      <c r="B86" s="2"/>
      <c r="C86" s="26">
        <f t="shared" ref="C86:R86" si="93">C32+C50-C68</f>
        <v>0</v>
      </c>
      <c r="D86" s="26">
        <f t="shared" si="93"/>
        <v>0</v>
      </c>
      <c r="E86" s="26">
        <f t="shared" si="93"/>
        <v>0</v>
      </c>
      <c r="F86" s="26">
        <f t="shared" si="93"/>
        <v>0</v>
      </c>
      <c r="G86" s="26">
        <f t="shared" si="93"/>
        <v>0</v>
      </c>
      <c r="H86" s="26">
        <f t="shared" si="93"/>
        <v>0</v>
      </c>
      <c r="I86" s="26">
        <f t="shared" si="93"/>
        <v>0</v>
      </c>
      <c r="J86" s="26">
        <f t="shared" si="93"/>
        <v>0</v>
      </c>
      <c r="K86" s="26">
        <f t="shared" si="93"/>
        <v>0</v>
      </c>
      <c r="L86" s="26">
        <f t="shared" si="93"/>
        <v>0</v>
      </c>
      <c r="M86" s="26">
        <f t="shared" si="93"/>
        <v>0</v>
      </c>
      <c r="N86" s="26">
        <f t="shared" si="93"/>
        <v>0</v>
      </c>
      <c r="O86" s="26">
        <f t="shared" si="93"/>
        <v>0</v>
      </c>
      <c r="P86" s="26">
        <f t="shared" si="93"/>
        <v>0</v>
      </c>
      <c r="Q86" s="26">
        <f t="shared" si="93"/>
        <v>0</v>
      </c>
      <c r="R86" s="26">
        <f t="shared" si="93"/>
        <v>0</v>
      </c>
      <c r="S86" s="26">
        <f t="shared" ref="S86:V86" si="94">S32+S50-S68</f>
        <v>0</v>
      </c>
      <c r="T86" s="26">
        <f t="shared" si="94"/>
        <v>0</v>
      </c>
      <c r="U86" s="26">
        <f t="shared" si="94"/>
        <v>0</v>
      </c>
      <c r="V86" s="26">
        <f t="shared" si="94"/>
        <v>0</v>
      </c>
      <c r="W86" s="26">
        <f t="shared" ref="W86:Z86" si="95">W32+W50-W68</f>
        <v>0</v>
      </c>
      <c r="X86" s="26">
        <f t="shared" si="95"/>
        <v>0</v>
      </c>
      <c r="Y86" s="26">
        <f t="shared" si="95"/>
        <v>0</v>
      </c>
      <c r="Z86" s="26">
        <f t="shared" si="95"/>
        <v>0</v>
      </c>
    </row>
    <row r="87" spans="1:26" x14ac:dyDescent="0.25">
      <c r="A87" s="2">
        <f>A33</f>
        <v>0</v>
      </c>
      <c r="B87" s="2"/>
      <c r="C87" s="26">
        <f t="shared" ref="C87:N87" si="96">C33+C51-C69</f>
        <v>0</v>
      </c>
      <c r="D87" s="26">
        <f t="shared" si="96"/>
        <v>0</v>
      </c>
      <c r="E87" s="26">
        <f t="shared" si="96"/>
        <v>0</v>
      </c>
      <c r="F87" s="26">
        <f t="shared" si="96"/>
        <v>0</v>
      </c>
      <c r="G87" s="26">
        <f t="shared" si="96"/>
        <v>0</v>
      </c>
      <c r="H87" s="26">
        <f t="shared" si="96"/>
        <v>0</v>
      </c>
      <c r="I87" s="26">
        <f t="shared" si="96"/>
        <v>0</v>
      </c>
      <c r="J87" s="26">
        <f t="shared" si="96"/>
        <v>0</v>
      </c>
      <c r="K87" s="26">
        <f t="shared" si="96"/>
        <v>0</v>
      </c>
      <c r="L87" s="26">
        <f t="shared" si="96"/>
        <v>0</v>
      </c>
      <c r="M87" s="26">
        <f t="shared" si="96"/>
        <v>0</v>
      </c>
      <c r="N87" s="26">
        <f t="shared" si="96"/>
        <v>0</v>
      </c>
      <c r="O87" s="26">
        <f t="shared" ref="O87:R87" si="97">O33+O51-O69</f>
        <v>0</v>
      </c>
      <c r="P87" s="26">
        <f t="shared" si="97"/>
        <v>0</v>
      </c>
      <c r="Q87" s="26">
        <f t="shared" si="97"/>
        <v>0</v>
      </c>
      <c r="R87" s="26">
        <f t="shared" si="97"/>
        <v>0</v>
      </c>
      <c r="S87" s="26">
        <f t="shared" ref="S87:V87" si="98">S33+S51-S69</f>
        <v>0</v>
      </c>
      <c r="T87" s="26">
        <f t="shared" si="98"/>
        <v>0</v>
      </c>
      <c r="U87" s="26">
        <f t="shared" si="98"/>
        <v>0</v>
      </c>
      <c r="V87" s="26">
        <f t="shared" si="98"/>
        <v>0</v>
      </c>
      <c r="W87" s="26">
        <f t="shared" ref="W87:Z87" si="99">W33+W51-W69</f>
        <v>0</v>
      </c>
      <c r="X87" s="26">
        <f t="shared" si="99"/>
        <v>0</v>
      </c>
      <c r="Y87" s="26">
        <f t="shared" si="99"/>
        <v>0</v>
      </c>
      <c r="Z87" s="26">
        <f t="shared" si="99"/>
        <v>0</v>
      </c>
    </row>
    <row r="88" spans="1:26" x14ac:dyDescent="0.25">
      <c r="A88" s="2">
        <f>A34</f>
        <v>0</v>
      </c>
      <c r="B88" s="2"/>
      <c r="C88" s="26">
        <f t="shared" ref="C88:N88" si="100">C34+C52-C70</f>
        <v>0</v>
      </c>
      <c r="D88" s="26">
        <f t="shared" si="100"/>
        <v>0</v>
      </c>
      <c r="E88" s="26">
        <f t="shared" si="100"/>
        <v>0</v>
      </c>
      <c r="F88" s="26">
        <f t="shared" si="100"/>
        <v>0</v>
      </c>
      <c r="G88" s="26">
        <f t="shared" si="100"/>
        <v>0</v>
      </c>
      <c r="H88" s="26">
        <f t="shared" si="100"/>
        <v>0</v>
      </c>
      <c r="I88" s="26">
        <f t="shared" si="100"/>
        <v>0</v>
      </c>
      <c r="J88" s="26">
        <f t="shared" si="100"/>
        <v>0</v>
      </c>
      <c r="K88" s="26">
        <f t="shared" si="100"/>
        <v>0</v>
      </c>
      <c r="L88" s="26">
        <f t="shared" si="100"/>
        <v>0</v>
      </c>
      <c r="M88" s="26">
        <f t="shared" si="100"/>
        <v>0</v>
      </c>
      <c r="N88" s="26">
        <f t="shared" si="100"/>
        <v>0</v>
      </c>
      <c r="O88" s="26">
        <f t="shared" ref="O88:R88" si="101">O34+O52-O70</f>
        <v>0</v>
      </c>
      <c r="P88" s="26">
        <f t="shared" si="101"/>
        <v>0</v>
      </c>
      <c r="Q88" s="26">
        <f t="shared" si="101"/>
        <v>0</v>
      </c>
      <c r="R88" s="26">
        <f t="shared" si="101"/>
        <v>0</v>
      </c>
      <c r="S88" s="26">
        <f t="shared" ref="S88:V88" si="102">S34+S52-S70</f>
        <v>0</v>
      </c>
      <c r="T88" s="26">
        <f t="shared" si="102"/>
        <v>0</v>
      </c>
      <c r="U88" s="26">
        <f t="shared" si="102"/>
        <v>0</v>
      </c>
      <c r="V88" s="26">
        <f t="shared" si="102"/>
        <v>0</v>
      </c>
      <c r="W88" s="26">
        <f t="shared" ref="W88:Z88" si="103">W34+W52-W70</f>
        <v>0</v>
      </c>
      <c r="X88" s="26">
        <f t="shared" si="103"/>
        <v>0</v>
      </c>
      <c r="Y88" s="26">
        <f t="shared" si="103"/>
        <v>0</v>
      </c>
      <c r="Z88" s="26">
        <f t="shared" si="103"/>
        <v>0</v>
      </c>
    </row>
    <row r="89" spans="1:26" x14ac:dyDescent="0.25">
      <c r="A89" s="2">
        <f>A35</f>
        <v>0</v>
      </c>
      <c r="B89" s="2"/>
      <c r="C89" s="26">
        <f t="shared" ref="C89:N89" si="104">C35+C53-C71</f>
        <v>0</v>
      </c>
      <c r="D89" s="26">
        <f t="shared" si="104"/>
        <v>0</v>
      </c>
      <c r="E89" s="26">
        <f t="shared" si="104"/>
        <v>0</v>
      </c>
      <c r="F89" s="26">
        <f t="shared" si="104"/>
        <v>0</v>
      </c>
      <c r="G89" s="26">
        <f t="shared" si="104"/>
        <v>0</v>
      </c>
      <c r="H89" s="26">
        <f t="shared" si="104"/>
        <v>0</v>
      </c>
      <c r="I89" s="26">
        <f t="shared" si="104"/>
        <v>0</v>
      </c>
      <c r="J89" s="26">
        <f t="shared" si="104"/>
        <v>0</v>
      </c>
      <c r="K89" s="26">
        <f t="shared" si="104"/>
        <v>0</v>
      </c>
      <c r="L89" s="26">
        <f t="shared" si="104"/>
        <v>0</v>
      </c>
      <c r="M89" s="26">
        <f t="shared" si="104"/>
        <v>0</v>
      </c>
      <c r="N89" s="26">
        <f t="shared" si="104"/>
        <v>0</v>
      </c>
      <c r="O89" s="26">
        <f t="shared" ref="O89:R89" si="105">O35+O53-O71</f>
        <v>0</v>
      </c>
      <c r="P89" s="26">
        <f t="shared" si="105"/>
        <v>0</v>
      </c>
      <c r="Q89" s="26">
        <f t="shared" si="105"/>
        <v>0</v>
      </c>
      <c r="R89" s="26">
        <f t="shared" si="105"/>
        <v>0</v>
      </c>
      <c r="S89" s="26">
        <f t="shared" ref="S89:V89" si="106">S35+S53-S71</f>
        <v>0</v>
      </c>
      <c r="T89" s="26">
        <f t="shared" si="106"/>
        <v>0</v>
      </c>
      <c r="U89" s="26">
        <f t="shared" si="106"/>
        <v>0</v>
      </c>
      <c r="V89" s="26">
        <f t="shared" si="106"/>
        <v>0</v>
      </c>
      <c r="W89" s="26">
        <f t="shared" ref="W89:Z89" si="107">W35+W53-W71</f>
        <v>0</v>
      </c>
      <c r="X89" s="26">
        <f t="shared" si="107"/>
        <v>0</v>
      </c>
      <c r="Y89" s="26">
        <f t="shared" si="107"/>
        <v>0</v>
      </c>
      <c r="Z89" s="26">
        <f t="shared" si="107"/>
        <v>0</v>
      </c>
    </row>
    <row r="90" spans="1:26" x14ac:dyDescent="0.25">
      <c r="A90" s="2"/>
      <c r="B90" s="2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x14ac:dyDescent="0.25">
      <c r="A91" s="17" t="s">
        <v>53</v>
      </c>
      <c r="B91" s="2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x14ac:dyDescent="0.25">
      <c r="A92" s="2" t="str">
        <f>A20</f>
        <v>Займ ОФРП</v>
      </c>
      <c r="B92" s="2"/>
      <c r="C92" s="26">
        <f t="shared" ref="C92:V92" si="108">(C20+C74)/2</f>
        <v>0</v>
      </c>
      <c r="D92" s="26">
        <f t="shared" si="108"/>
        <v>0</v>
      </c>
      <c r="E92" s="26">
        <f t="shared" si="108"/>
        <v>0</v>
      </c>
      <c r="F92" s="26">
        <f t="shared" si="108"/>
        <v>0</v>
      </c>
      <c r="G92" s="26">
        <f t="shared" si="108"/>
        <v>0</v>
      </c>
      <c r="H92" s="26">
        <f t="shared" si="108"/>
        <v>0</v>
      </c>
      <c r="I92" s="26">
        <f t="shared" si="108"/>
        <v>0</v>
      </c>
      <c r="J92" s="26">
        <f t="shared" si="108"/>
        <v>0</v>
      </c>
      <c r="K92" s="26">
        <f t="shared" si="108"/>
        <v>0</v>
      </c>
      <c r="L92" s="26">
        <f t="shared" si="108"/>
        <v>0</v>
      </c>
      <c r="M92" s="26">
        <f t="shared" si="108"/>
        <v>0</v>
      </c>
      <c r="N92" s="26">
        <f t="shared" si="108"/>
        <v>0</v>
      </c>
      <c r="O92" s="26">
        <f t="shared" si="108"/>
        <v>0</v>
      </c>
      <c r="P92" s="26">
        <f t="shared" si="108"/>
        <v>0</v>
      </c>
      <c r="Q92" s="26">
        <f t="shared" si="108"/>
        <v>0</v>
      </c>
      <c r="R92" s="26">
        <f t="shared" si="108"/>
        <v>0</v>
      </c>
      <c r="S92" s="26">
        <f t="shared" si="108"/>
        <v>0</v>
      </c>
      <c r="T92" s="26">
        <f t="shared" si="108"/>
        <v>0</v>
      </c>
      <c r="U92" s="26">
        <f t="shared" si="108"/>
        <v>0</v>
      </c>
      <c r="V92" s="26">
        <f t="shared" si="108"/>
        <v>0</v>
      </c>
      <c r="W92" s="26">
        <f t="shared" ref="W92:Z92" si="109">(W20+W74)/2</f>
        <v>0</v>
      </c>
      <c r="X92" s="26">
        <f t="shared" si="109"/>
        <v>0</v>
      </c>
      <c r="Y92" s="26">
        <f t="shared" si="109"/>
        <v>0</v>
      </c>
      <c r="Z92" s="26">
        <f t="shared" si="109"/>
        <v>0</v>
      </c>
    </row>
    <row r="93" spans="1:26" x14ac:dyDescent="0.25">
      <c r="A93" s="2">
        <f t="shared" ref="A93:A104" si="110">A21</f>
        <v>0</v>
      </c>
      <c r="B93" s="2"/>
      <c r="C93" s="26">
        <f t="shared" ref="C93:R93" si="111">(C21+C75)/2</f>
        <v>0</v>
      </c>
      <c r="D93" s="26">
        <f>(D21+D75)/2</f>
        <v>0</v>
      </c>
      <c r="E93" s="26">
        <f t="shared" si="111"/>
        <v>0</v>
      </c>
      <c r="F93" s="26">
        <f t="shared" si="111"/>
        <v>0</v>
      </c>
      <c r="G93" s="26">
        <f t="shared" si="111"/>
        <v>0</v>
      </c>
      <c r="H93" s="26">
        <f t="shared" si="111"/>
        <v>0</v>
      </c>
      <c r="I93" s="26">
        <f t="shared" si="111"/>
        <v>0</v>
      </c>
      <c r="J93" s="26">
        <f t="shared" si="111"/>
        <v>0</v>
      </c>
      <c r="K93" s="26">
        <f t="shared" si="111"/>
        <v>0</v>
      </c>
      <c r="L93" s="26">
        <f t="shared" si="111"/>
        <v>0</v>
      </c>
      <c r="M93" s="26">
        <f t="shared" si="111"/>
        <v>0</v>
      </c>
      <c r="N93" s="26">
        <f t="shared" si="111"/>
        <v>0</v>
      </c>
      <c r="O93" s="26">
        <f t="shared" si="111"/>
        <v>0</v>
      </c>
      <c r="P93" s="26">
        <f t="shared" si="111"/>
        <v>0</v>
      </c>
      <c r="Q93" s="26">
        <f t="shared" si="111"/>
        <v>0</v>
      </c>
      <c r="R93" s="26">
        <f t="shared" si="111"/>
        <v>0</v>
      </c>
      <c r="S93" s="26">
        <f t="shared" ref="S93:V93" si="112">(S21+S75)/2</f>
        <v>0</v>
      </c>
      <c r="T93" s="26">
        <f t="shared" si="112"/>
        <v>0</v>
      </c>
      <c r="U93" s="26">
        <f t="shared" si="112"/>
        <v>0</v>
      </c>
      <c r="V93" s="26">
        <f t="shared" si="112"/>
        <v>0</v>
      </c>
      <c r="W93" s="26">
        <f t="shared" ref="W93:Z93" si="113">(W21+W75)/2</f>
        <v>0</v>
      </c>
      <c r="X93" s="26">
        <f t="shared" si="113"/>
        <v>0</v>
      </c>
      <c r="Y93" s="26">
        <f t="shared" si="113"/>
        <v>0</v>
      </c>
      <c r="Z93" s="26">
        <f t="shared" si="113"/>
        <v>0</v>
      </c>
    </row>
    <row r="94" spans="1:26" x14ac:dyDescent="0.25">
      <c r="A94" s="2">
        <f t="shared" si="110"/>
        <v>0</v>
      </c>
      <c r="B94" s="2"/>
      <c r="C94" s="26">
        <f t="shared" ref="C94:R94" si="114">(C22+C76)/2</f>
        <v>0</v>
      </c>
      <c r="D94" s="26">
        <f t="shared" si="114"/>
        <v>0</v>
      </c>
      <c r="E94" s="26">
        <f t="shared" si="114"/>
        <v>0</v>
      </c>
      <c r="F94" s="26">
        <f t="shared" si="114"/>
        <v>0</v>
      </c>
      <c r="G94" s="26">
        <f t="shared" si="114"/>
        <v>0</v>
      </c>
      <c r="H94" s="26">
        <f t="shared" si="114"/>
        <v>0</v>
      </c>
      <c r="I94" s="26">
        <f t="shared" si="114"/>
        <v>0</v>
      </c>
      <c r="J94" s="26">
        <f t="shared" si="114"/>
        <v>0</v>
      </c>
      <c r="K94" s="26">
        <f t="shared" si="114"/>
        <v>0</v>
      </c>
      <c r="L94" s="26">
        <f t="shared" si="114"/>
        <v>0</v>
      </c>
      <c r="M94" s="26">
        <f t="shared" si="114"/>
        <v>0</v>
      </c>
      <c r="N94" s="26">
        <f t="shared" si="114"/>
        <v>0</v>
      </c>
      <c r="O94" s="26">
        <f t="shared" si="114"/>
        <v>0</v>
      </c>
      <c r="P94" s="26">
        <f t="shared" si="114"/>
        <v>0</v>
      </c>
      <c r="Q94" s="26">
        <f t="shared" si="114"/>
        <v>0</v>
      </c>
      <c r="R94" s="26">
        <f t="shared" si="114"/>
        <v>0</v>
      </c>
      <c r="S94" s="26">
        <f t="shared" ref="S94:V94" si="115">(S22+S76)/2</f>
        <v>0</v>
      </c>
      <c r="T94" s="26">
        <f t="shared" si="115"/>
        <v>0</v>
      </c>
      <c r="U94" s="26">
        <f t="shared" si="115"/>
        <v>0</v>
      </c>
      <c r="V94" s="26">
        <f t="shared" si="115"/>
        <v>0</v>
      </c>
      <c r="W94" s="26">
        <f t="shared" ref="W94:Z94" si="116">(W22+W76)/2</f>
        <v>0</v>
      </c>
      <c r="X94" s="26">
        <f t="shared" si="116"/>
        <v>0</v>
      </c>
      <c r="Y94" s="26">
        <f t="shared" si="116"/>
        <v>0</v>
      </c>
      <c r="Z94" s="26">
        <f t="shared" si="116"/>
        <v>0</v>
      </c>
    </row>
    <row r="95" spans="1:26" x14ac:dyDescent="0.25">
      <c r="A95" s="2">
        <f t="shared" si="110"/>
        <v>0</v>
      </c>
      <c r="B95" s="2"/>
      <c r="C95" s="26">
        <f t="shared" ref="C95:R95" si="117">(C23+C77)/2</f>
        <v>0</v>
      </c>
      <c r="D95" s="26">
        <f t="shared" si="117"/>
        <v>0</v>
      </c>
      <c r="E95" s="26">
        <f t="shared" si="117"/>
        <v>0</v>
      </c>
      <c r="F95" s="26">
        <f t="shared" si="117"/>
        <v>0</v>
      </c>
      <c r="G95" s="26">
        <f t="shared" si="117"/>
        <v>0</v>
      </c>
      <c r="H95" s="26">
        <f t="shared" si="117"/>
        <v>0</v>
      </c>
      <c r="I95" s="26">
        <f t="shared" si="117"/>
        <v>0</v>
      </c>
      <c r="J95" s="26">
        <f t="shared" si="117"/>
        <v>0</v>
      </c>
      <c r="K95" s="26">
        <f t="shared" si="117"/>
        <v>0</v>
      </c>
      <c r="L95" s="26">
        <f t="shared" si="117"/>
        <v>0</v>
      </c>
      <c r="M95" s="26">
        <f t="shared" si="117"/>
        <v>0</v>
      </c>
      <c r="N95" s="26">
        <f t="shared" si="117"/>
        <v>0</v>
      </c>
      <c r="O95" s="26">
        <f t="shared" si="117"/>
        <v>0</v>
      </c>
      <c r="P95" s="26">
        <f t="shared" si="117"/>
        <v>0</v>
      </c>
      <c r="Q95" s="26">
        <f t="shared" si="117"/>
        <v>0</v>
      </c>
      <c r="R95" s="26">
        <f t="shared" si="117"/>
        <v>0</v>
      </c>
      <c r="S95" s="26">
        <f t="shared" ref="S95:V95" si="118">(S23+S77)/2</f>
        <v>0</v>
      </c>
      <c r="T95" s="26">
        <f t="shared" si="118"/>
        <v>0</v>
      </c>
      <c r="U95" s="26">
        <f t="shared" si="118"/>
        <v>0</v>
      </c>
      <c r="V95" s="26">
        <f t="shared" si="118"/>
        <v>0</v>
      </c>
      <c r="W95" s="26">
        <f t="shared" ref="W95:Z95" si="119">(W23+W77)/2</f>
        <v>0</v>
      </c>
      <c r="X95" s="26">
        <f t="shared" si="119"/>
        <v>0</v>
      </c>
      <c r="Y95" s="26">
        <f t="shared" si="119"/>
        <v>0</v>
      </c>
      <c r="Z95" s="26">
        <f t="shared" si="119"/>
        <v>0</v>
      </c>
    </row>
    <row r="96" spans="1:26" x14ac:dyDescent="0.25">
      <c r="A96" s="2">
        <f t="shared" si="110"/>
        <v>0</v>
      </c>
      <c r="B96" s="2"/>
      <c r="C96" s="26">
        <f t="shared" ref="C96:R96" si="120">(C24+C78)/2</f>
        <v>0</v>
      </c>
      <c r="D96" s="26">
        <f t="shared" si="120"/>
        <v>0</v>
      </c>
      <c r="E96" s="26">
        <f t="shared" si="120"/>
        <v>0</v>
      </c>
      <c r="F96" s="26">
        <f t="shared" si="120"/>
        <v>0</v>
      </c>
      <c r="G96" s="26">
        <f t="shared" si="120"/>
        <v>0</v>
      </c>
      <c r="H96" s="26">
        <f t="shared" si="120"/>
        <v>0</v>
      </c>
      <c r="I96" s="26">
        <f t="shared" si="120"/>
        <v>0</v>
      </c>
      <c r="J96" s="26">
        <f t="shared" si="120"/>
        <v>0</v>
      </c>
      <c r="K96" s="26">
        <f t="shared" si="120"/>
        <v>0</v>
      </c>
      <c r="L96" s="26">
        <f t="shared" si="120"/>
        <v>0</v>
      </c>
      <c r="M96" s="26">
        <f t="shared" si="120"/>
        <v>0</v>
      </c>
      <c r="N96" s="26">
        <f t="shared" si="120"/>
        <v>0</v>
      </c>
      <c r="O96" s="26">
        <f t="shared" si="120"/>
        <v>0</v>
      </c>
      <c r="P96" s="26">
        <f t="shared" si="120"/>
        <v>0</v>
      </c>
      <c r="Q96" s="26">
        <f t="shared" si="120"/>
        <v>0</v>
      </c>
      <c r="R96" s="26">
        <f t="shared" si="120"/>
        <v>0</v>
      </c>
      <c r="S96" s="26">
        <f t="shared" ref="S96:V96" si="121">(S24+S78)/2</f>
        <v>0</v>
      </c>
      <c r="T96" s="26">
        <f t="shared" si="121"/>
        <v>0</v>
      </c>
      <c r="U96" s="26">
        <f t="shared" si="121"/>
        <v>0</v>
      </c>
      <c r="V96" s="26">
        <f t="shared" si="121"/>
        <v>0</v>
      </c>
      <c r="W96" s="26">
        <f t="shared" ref="W96:Z96" si="122">(W24+W78)/2</f>
        <v>0</v>
      </c>
      <c r="X96" s="26">
        <f t="shared" si="122"/>
        <v>0</v>
      </c>
      <c r="Y96" s="26">
        <f t="shared" si="122"/>
        <v>0</v>
      </c>
      <c r="Z96" s="26">
        <f t="shared" si="122"/>
        <v>0</v>
      </c>
    </row>
    <row r="97" spans="1:26" x14ac:dyDescent="0.25">
      <c r="A97" s="2">
        <f t="shared" si="110"/>
        <v>0</v>
      </c>
      <c r="B97" s="2"/>
      <c r="C97" s="26">
        <f t="shared" ref="C97:R97" si="123">(C25+C79)/2</f>
        <v>0</v>
      </c>
      <c r="D97" s="26">
        <f t="shared" si="123"/>
        <v>0</v>
      </c>
      <c r="E97" s="26">
        <f t="shared" si="123"/>
        <v>0</v>
      </c>
      <c r="F97" s="26">
        <f t="shared" si="123"/>
        <v>0</v>
      </c>
      <c r="G97" s="26">
        <f t="shared" si="123"/>
        <v>0</v>
      </c>
      <c r="H97" s="26">
        <f t="shared" si="123"/>
        <v>0</v>
      </c>
      <c r="I97" s="26">
        <f t="shared" si="123"/>
        <v>0</v>
      </c>
      <c r="J97" s="26">
        <f t="shared" si="123"/>
        <v>0</v>
      </c>
      <c r="K97" s="26">
        <f t="shared" si="123"/>
        <v>0</v>
      </c>
      <c r="L97" s="26">
        <f t="shared" si="123"/>
        <v>0</v>
      </c>
      <c r="M97" s="26">
        <f t="shared" si="123"/>
        <v>0</v>
      </c>
      <c r="N97" s="26">
        <f t="shared" si="123"/>
        <v>0</v>
      </c>
      <c r="O97" s="26">
        <f t="shared" si="123"/>
        <v>0</v>
      </c>
      <c r="P97" s="26">
        <f t="shared" si="123"/>
        <v>0</v>
      </c>
      <c r="Q97" s="26">
        <f t="shared" si="123"/>
        <v>0</v>
      </c>
      <c r="R97" s="26">
        <f t="shared" si="123"/>
        <v>0</v>
      </c>
      <c r="S97" s="26">
        <f t="shared" ref="S97:V97" si="124">(S25+S79)/2</f>
        <v>0</v>
      </c>
      <c r="T97" s="26">
        <f t="shared" si="124"/>
        <v>0</v>
      </c>
      <c r="U97" s="26">
        <f t="shared" si="124"/>
        <v>0</v>
      </c>
      <c r="V97" s="26">
        <f t="shared" si="124"/>
        <v>0</v>
      </c>
      <c r="W97" s="26">
        <f t="shared" ref="W97:Z97" si="125">(W25+W79)/2</f>
        <v>0</v>
      </c>
      <c r="X97" s="26">
        <f t="shared" si="125"/>
        <v>0</v>
      </c>
      <c r="Y97" s="26">
        <f t="shared" si="125"/>
        <v>0</v>
      </c>
      <c r="Z97" s="26">
        <f t="shared" si="125"/>
        <v>0</v>
      </c>
    </row>
    <row r="98" spans="1:26" x14ac:dyDescent="0.25">
      <c r="A98" s="2">
        <f t="shared" si="110"/>
        <v>0</v>
      </c>
      <c r="B98" s="2"/>
      <c r="C98" s="26">
        <f t="shared" ref="C98:R98" si="126">(C26+C80)/2</f>
        <v>0</v>
      </c>
      <c r="D98" s="26">
        <f t="shared" si="126"/>
        <v>0</v>
      </c>
      <c r="E98" s="26">
        <f t="shared" si="126"/>
        <v>0</v>
      </c>
      <c r="F98" s="26">
        <f t="shared" si="126"/>
        <v>0</v>
      </c>
      <c r="G98" s="26">
        <f t="shared" si="126"/>
        <v>0</v>
      </c>
      <c r="H98" s="26">
        <f t="shared" si="126"/>
        <v>0</v>
      </c>
      <c r="I98" s="26">
        <f t="shared" si="126"/>
        <v>0</v>
      </c>
      <c r="J98" s="26">
        <f t="shared" si="126"/>
        <v>0</v>
      </c>
      <c r="K98" s="26">
        <f t="shared" si="126"/>
        <v>0</v>
      </c>
      <c r="L98" s="26">
        <f t="shared" si="126"/>
        <v>0</v>
      </c>
      <c r="M98" s="26">
        <f t="shared" si="126"/>
        <v>0</v>
      </c>
      <c r="N98" s="26">
        <f t="shared" si="126"/>
        <v>0</v>
      </c>
      <c r="O98" s="26">
        <f t="shared" si="126"/>
        <v>0</v>
      </c>
      <c r="P98" s="26">
        <f t="shared" si="126"/>
        <v>0</v>
      </c>
      <c r="Q98" s="26">
        <f t="shared" si="126"/>
        <v>0</v>
      </c>
      <c r="R98" s="26">
        <f t="shared" si="126"/>
        <v>0</v>
      </c>
      <c r="S98" s="26">
        <f t="shared" ref="S98:V98" si="127">(S26+S80)/2</f>
        <v>0</v>
      </c>
      <c r="T98" s="26">
        <f t="shared" si="127"/>
        <v>0</v>
      </c>
      <c r="U98" s="26">
        <f t="shared" si="127"/>
        <v>0</v>
      </c>
      <c r="V98" s="26">
        <f t="shared" si="127"/>
        <v>0</v>
      </c>
      <c r="W98" s="26">
        <f t="shared" ref="W98:Z98" si="128">(W26+W80)/2</f>
        <v>0</v>
      </c>
      <c r="X98" s="26">
        <f t="shared" si="128"/>
        <v>0</v>
      </c>
      <c r="Y98" s="26">
        <f t="shared" si="128"/>
        <v>0</v>
      </c>
      <c r="Z98" s="26">
        <f t="shared" si="128"/>
        <v>0</v>
      </c>
    </row>
    <row r="99" spans="1:26" x14ac:dyDescent="0.25">
      <c r="A99" s="2">
        <f t="shared" si="110"/>
        <v>0</v>
      </c>
      <c r="B99" s="2"/>
      <c r="C99" s="26">
        <f t="shared" ref="C99:R99" si="129">(C27+C81)/2</f>
        <v>0</v>
      </c>
      <c r="D99" s="26">
        <f t="shared" si="129"/>
        <v>0</v>
      </c>
      <c r="E99" s="26">
        <f t="shared" si="129"/>
        <v>0</v>
      </c>
      <c r="F99" s="26">
        <f t="shared" si="129"/>
        <v>0</v>
      </c>
      <c r="G99" s="26">
        <f t="shared" si="129"/>
        <v>0</v>
      </c>
      <c r="H99" s="26">
        <f t="shared" si="129"/>
        <v>0</v>
      </c>
      <c r="I99" s="26">
        <f t="shared" si="129"/>
        <v>0</v>
      </c>
      <c r="J99" s="26">
        <f t="shared" si="129"/>
        <v>0</v>
      </c>
      <c r="K99" s="26">
        <f t="shared" si="129"/>
        <v>0</v>
      </c>
      <c r="L99" s="26">
        <f t="shared" si="129"/>
        <v>0</v>
      </c>
      <c r="M99" s="26">
        <f t="shared" si="129"/>
        <v>0</v>
      </c>
      <c r="N99" s="26">
        <f t="shared" si="129"/>
        <v>0</v>
      </c>
      <c r="O99" s="26">
        <f t="shared" si="129"/>
        <v>0</v>
      </c>
      <c r="P99" s="26">
        <f t="shared" si="129"/>
        <v>0</v>
      </c>
      <c r="Q99" s="26">
        <f t="shared" si="129"/>
        <v>0</v>
      </c>
      <c r="R99" s="26">
        <f t="shared" si="129"/>
        <v>0</v>
      </c>
      <c r="S99" s="26">
        <f t="shared" ref="S99:V99" si="130">(S27+S81)/2</f>
        <v>0</v>
      </c>
      <c r="T99" s="26">
        <f t="shared" si="130"/>
        <v>0</v>
      </c>
      <c r="U99" s="26">
        <f t="shared" si="130"/>
        <v>0</v>
      </c>
      <c r="V99" s="26">
        <f t="shared" si="130"/>
        <v>0</v>
      </c>
      <c r="W99" s="26">
        <f t="shared" ref="W99:Z99" si="131">(W27+W81)/2</f>
        <v>0</v>
      </c>
      <c r="X99" s="26">
        <f t="shared" si="131"/>
        <v>0</v>
      </c>
      <c r="Y99" s="26">
        <f t="shared" si="131"/>
        <v>0</v>
      </c>
      <c r="Z99" s="26">
        <f t="shared" si="131"/>
        <v>0</v>
      </c>
    </row>
    <row r="100" spans="1:26" x14ac:dyDescent="0.25">
      <c r="A100" s="2">
        <f t="shared" si="110"/>
        <v>0</v>
      </c>
      <c r="B100" s="2"/>
      <c r="C100" s="26">
        <f t="shared" ref="C100:R100" si="132">(C28+C82)/2</f>
        <v>0</v>
      </c>
      <c r="D100" s="26">
        <f t="shared" si="132"/>
        <v>0</v>
      </c>
      <c r="E100" s="26">
        <f t="shared" si="132"/>
        <v>0</v>
      </c>
      <c r="F100" s="26">
        <f t="shared" si="132"/>
        <v>0</v>
      </c>
      <c r="G100" s="26">
        <f t="shared" si="132"/>
        <v>0</v>
      </c>
      <c r="H100" s="26">
        <f t="shared" si="132"/>
        <v>0</v>
      </c>
      <c r="I100" s="26">
        <f t="shared" si="132"/>
        <v>0</v>
      </c>
      <c r="J100" s="26">
        <f t="shared" si="132"/>
        <v>0</v>
      </c>
      <c r="K100" s="26">
        <f t="shared" si="132"/>
        <v>0</v>
      </c>
      <c r="L100" s="26">
        <f t="shared" si="132"/>
        <v>0</v>
      </c>
      <c r="M100" s="26">
        <f t="shared" si="132"/>
        <v>0</v>
      </c>
      <c r="N100" s="26">
        <f t="shared" si="132"/>
        <v>0</v>
      </c>
      <c r="O100" s="26">
        <f t="shared" si="132"/>
        <v>0</v>
      </c>
      <c r="P100" s="26">
        <f t="shared" si="132"/>
        <v>0</v>
      </c>
      <c r="Q100" s="26">
        <f t="shared" si="132"/>
        <v>0</v>
      </c>
      <c r="R100" s="26">
        <f t="shared" si="132"/>
        <v>0</v>
      </c>
      <c r="S100" s="26">
        <f t="shared" ref="S100:V100" si="133">(S28+S82)/2</f>
        <v>0</v>
      </c>
      <c r="T100" s="26">
        <f t="shared" si="133"/>
        <v>0</v>
      </c>
      <c r="U100" s="26">
        <f t="shared" si="133"/>
        <v>0</v>
      </c>
      <c r="V100" s="26">
        <f t="shared" si="133"/>
        <v>0</v>
      </c>
      <c r="W100" s="26">
        <f t="shared" ref="W100:Z100" si="134">(W28+W82)/2</f>
        <v>0</v>
      </c>
      <c r="X100" s="26">
        <f t="shared" si="134"/>
        <v>0</v>
      </c>
      <c r="Y100" s="26">
        <f t="shared" si="134"/>
        <v>0</v>
      </c>
      <c r="Z100" s="26">
        <f t="shared" si="134"/>
        <v>0</v>
      </c>
    </row>
    <row r="101" spans="1:26" x14ac:dyDescent="0.25">
      <c r="A101" s="2">
        <f t="shared" si="110"/>
        <v>0</v>
      </c>
      <c r="B101" s="2"/>
      <c r="C101" s="26">
        <f t="shared" ref="C101:R101" si="135">(C29+C83)/2</f>
        <v>0</v>
      </c>
      <c r="D101" s="26">
        <f t="shared" si="135"/>
        <v>0</v>
      </c>
      <c r="E101" s="26">
        <f t="shared" si="135"/>
        <v>0</v>
      </c>
      <c r="F101" s="26">
        <f t="shared" si="135"/>
        <v>0</v>
      </c>
      <c r="G101" s="26">
        <f t="shared" si="135"/>
        <v>0</v>
      </c>
      <c r="H101" s="26">
        <f t="shared" si="135"/>
        <v>0</v>
      </c>
      <c r="I101" s="26">
        <f t="shared" si="135"/>
        <v>0</v>
      </c>
      <c r="J101" s="26">
        <f t="shared" si="135"/>
        <v>0</v>
      </c>
      <c r="K101" s="26">
        <f t="shared" si="135"/>
        <v>0</v>
      </c>
      <c r="L101" s="26">
        <f t="shared" si="135"/>
        <v>0</v>
      </c>
      <c r="M101" s="26">
        <f t="shared" si="135"/>
        <v>0</v>
      </c>
      <c r="N101" s="26">
        <f t="shared" si="135"/>
        <v>0</v>
      </c>
      <c r="O101" s="26">
        <f t="shared" si="135"/>
        <v>0</v>
      </c>
      <c r="P101" s="26">
        <f t="shared" si="135"/>
        <v>0</v>
      </c>
      <c r="Q101" s="26">
        <f t="shared" si="135"/>
        <v>0</v>
      </c>
      <c r="R101" s="26">
        <f t="shared" si="135"/>
        <v>0</v>
      </c>
      <c r="S101" s="26">
        <f t="shared" ref="S101:V101" si="136">(S29+S83)/2</f>
        <v>0</v>
      </c>
      <c r="T101" s="26">
        <f t="shared" si="136"/>
        <v>0</v>
      </c>
      <c r="U101" s="26">
        <f t="shared" si="136"/>
        <v>0</v>
      </c>
      <c r="V101" s="26">
        <f t="shared" si="136"/>
        <v>0</v>
      </c>
      <c r="W101" s="26">
        <f t="shared" ref="W101:Z101" si="137">(W29+W83)/2</f>
        <v>0</v>
      </c>
      <c r="X101" s="26">
        <f t="shared" si="137"/>
        <v>0</v>
      </c>
      <c r="Y101" s="26">
        <f t="shared" si="137"/>
        <v>0</v>
      </c>
      <c r="Z101" s="26">
        <f t="shared" si="137"/>
        <v>0</v>
      </c>
    </row>
    <row r="102" spans="1:26" x14ac:dyDescent="0.25">
      <c r="A102" s="2">
        <f t="shared" si="110"/>
        <v>0</v>
      </c>
      <c r="B102" s="2"/>
      <c r="C102" s="26">
        <f t="shared" ref="C102:R102" si="138">(C30+C84)/2</f>
        <v>0</v>
      </c>
      <c r="D102" s="26">
        <f t="shared" si="138"/>
        <v>0</v>
      </c>
      <c r="E102" s="26">
        <f t="shared" si="138"/>
        <v>0</v>
      </c>
      <c r="F102" s="26">
        <f t="shared" si="138"/>
        <v>0</v>
      </c>
      <c r="G102" s="26">
        <f t="shared" si="138"/>
        <v>0</v>
      </c>
      <c r="H102" s="26">
        <f t="shared" si="138"/>
        <v>0</v>
      </c>
      <c r="I102" s="26">
        <f t="shared" si="138"/>
        <v>0</v>
      </c>
      <c r="J102" s="26">
        <f t="shared" si="138"/>
        <v>0</v>
      </c>
      <c r="K102" s="26">
        <f t="shared" si="138"/>
        <v>0</v>
      </c>
      <c r="L102" s="26">
        <f t="shared" si="138"/>
        <v>0</v>
      </c>
      <c r="M102" s="26">
        <f t="shared" si="138"/>
        <v>0</v>
      </c>
      <c r="N102" s="26">
        <f t="shared" si="138"/>
        <v>0</v>
      </c>
      <c r="O102" s="26">
        <f t="shared" si="138"/>
        <v>0</v>
      </c>
      <c r="P102" s="26">
        <f t="shared" si="138"/>
        <v>0</v>
      </c>
      <c r="Q102" s="26">
        <f t="shared" si="138"/>
        <v>0</v>
      </c>
      <c r="R102" s="26">
        <f t="shared" si="138"/>
        <v>0</v>
      </c>
      <c r="S102" s="26">
        <f t="shared" ref="S102:V102" si="139">(S30+S84)/2</f>
        <v>0</v>
      </c>
      <c r="T102" s="26">
        <f t="shared" si="139"/>
        <v>0</v>
      </c>
      <c r="U102" s="26">
        <f t="shared" si="139"/>
        <v>0</v>
      </c>
      <c r="V102" s="26">
        <f t="shared" si="139"/>
        <v>0</v>
      </c>
      <c r="W102" s="26">
        <f t="shared" ref="W102:Z102" si="140">(W30+W84)/2</f>
        <v>0</v>
      </c>
      <c r="X102" s="26">
        <f t="shared" si="140"/>
        <v>0</v>
      </c>
      <c r="Y102" s="26">
        <f t="shared" si="140"/>
        <v>0</v>
      </c>
      <c r="Z102" s="26">
        <f t="shared" si="140"/>
        <v>0</v>
      </c>
    </row>
    <row r="103" spans="1:26" x14ac:dyDescent="0.25">
      <c r="A103" s="2">
        <f t="shared" si="110"/>
        <v>0</v>
      </c>
      <c r="B103" s="2"/>
      <c r="C103" s="26">
        <f t="shared" ref="C103:R103" si="141">(C31+C85)/2</f>
        <v>0</v>
      </c>
      <c r="D103" s="26">
        <f t="shared" si="141"/>
        <v>0</v>
      </c>
      <c r="E103" s="26">
        <f t="shared" si="141"/>
        <v>0</v>
      </c>
      <c r="F103" s="26">
        <f t="shared" si="141"/>
        <v>0</v>
      </c>
      <c r="G103" s="26">
        <f t="shared" si="141"/>
        <v>0</v>
      </c>
      <c r="H103" s="26">
        <f t="shared" si="141"/>
        <v>0</v>
      </c>
      <c r="I103" s="26">
        <f t="shared" si="141"/>
        <v>0</v>
      </c>
      <c r="J103" s="26">
        <f t="shared" si="141"/>
        <v>0</v>
      </c>
      <c r="K103" s="26">
        <f t="shared" si="141"/>
        <v>0</v>
      </c>
      <c r="L103" s="26">
        <f t="shared" si="141"/>
        <v>0</v>
      </c>
      <c r="M103" s="26">
        <f t="shared" si="141"/>
        <v>0</v>
      </c>
      <c r="N103" s="26">
        <f t="shared" si="141"/>
        <v>0</v>
      </c>
      <c r="O103" s="26">
        <f t="shared" si="141"/>
        <v>0</v>
      </c>
      <c r="P103" s="26">
        <f t="shared" si="141"/>
        <v>0</v>
      </c>
      <c r="Q103" s="26">
        <f t="shared" si="141"/>
        <v>0</v>
      </c>
      <c r="R103" s="26">
        <f t="shared" si="141"/>
        <v>0</v>
      </c>
      <c r="S103" s="26">
        <f t="shared" ref="S103:V103" si="142">(S31+S85)/2</f>
        <v>0</v>
      </c>
      <c r="T103" s="26">
        <f t="shared" si="142"/>
        <v>0</v>
      </c>
      <c r="U103" s="26">
        <f t="shared" si="142"/>
        <v>0</v>
      </c>
      <c r="V103" s="26">
        <f t="shared" si="142"/>
        <v>0</v>
      </c>
      <c r="W103" s="26">
        <f t="shared" ref="W103:Z103" si="143">(W31+W85)/2</f>
        <v>0</v>
      </c>
      <c r="X103" s="26">
        <f t="shared" si="143"/>
        <v>0</v>
      </c>
      <c r="Y103" s="26">
        <f t="shared" si="143"/>
        <v>0</v>
      </c>
      <c r="Z103" s="26">
        <f t="shared" si="143"/>
        <v>0</v>
      </c>
    </row>
    <row r="104" spans="1:26" x14ac:dyDescent="0.25">
      <c r="A104" s="2">
        <f t="shared" si="110"/>
        <v>0</v>
      </c>
      <c r="B104" s="2"/>
      <c r="C104" s="26">
        <f t="shared" ref="C104:R104" si="144">(C32+C86)/2</f>
        <v>0</v>
      </c>
      <c r="D104" s="26">
        <f t="shared" si="144"/>
        <v>0</v>
      </c>
      <c r="E104" s="26">
        <f t="shared" si="144"/>
        <v>0</v>
      </c>
      <c r="F104" s="26">
        <f t="shared" si="144"/>
        <v>0</v>
      </c>
      <c r="G104" s="26">
        <f t="shared" si="144"/>
        <v>0</v>
      </c>
      <c r="H104" s="26">
        <f t="shared" si="144"/>
        <v>0</v>
      </c>
      <c r="I104" s="26">
        <f t="shared" si="144"/>
        <v>0</v>
      </c>
      <c r="J104" s="26">
        <f t="shared" si="144"/>
        <v>0</v>
      </c>
      <c r="K104" s="26">
        <f t="shared" si="144"/>
        <v>0</v>
      </c>
      <c r="L104" s="26">
        <f t="shared" si="144"/>
        <v>0</v>
      </c>
      <c r="M104" s="26">
        <f t="shared" si="144"/>
        <v>0</v>
      </c>
      <c r="N104" s="26">
        <f t="shared" si="144"/>
        <v>0</v>
      </c>
      <c r="O104" s="26">
        <f t="shared" si="144"/>
        <v>0</v>
      </c>
      <c r="P104" s="26">
        <f t="shared" si="144"/>
        <v>0</v>
      </c>
      <c r="Q104" s="26">
        <f t="shared" si="144"/>
        <v>0</v>
      </c>
      <c r="R104" s="26">
        <f t="shared" si="144"/>
        <v>0</v>
      </c>
      <c r="S104" s="26">
        <f t="shared" ref="S104:V104" si="145">(S32+S86)/2</f>
        <v>0</v>
      </c>
      <c r="T104" s="26">
        <f t="shared" si="145"/>
        <v>0</v>
      </c>
      <c r="U104" s="26">
        <f t="shared" si="145"/>
        <v>0</v>
      </c>
      <c r="V104" s="26">
        <f t="shared" si="145"/>
        <v>0</v>
      </c>
      <c r="W104" s="26">
        <f t="shared" ref="W104:Z104" si="146">(W32+W86)/2</f>
        <v>0</v>
      </c>
      <c r="X104" s="26">
        <f t="shared" si="146"/>
        <v>0</v>
      </c>
      <c r="Y104" s="26">
        <f t="shared" si="146"/>
        <v>0</v>
      </c>
      <c r="Z104" s="26">
        <f t="shared" si="146"/>
        <v>0</v>
      </c>
    </row>
    <row r="105" spans="1:26" x14ac:dyDescent="0.25">
      <c r="A105" s="2">
        <f>A33</f>
        <v>0</v>
      </c>
      <c r="B105" s="2"/>
      <c r="C105" s="26">
        <f t="shared" ref="C105:N105" si="147">(C33+C87)/2</f>
        <v>0</v>
      </c>
      <c r="D105" s="26">
        <f t="shared" si="147"/>
        <v>0</v>
      </c>
      <c r="E105" s="26">
        <f t="shared" si="147"/>
        <v>0</v>
      </c>
      <c r="F105" s="26">
        <f t="shared" si="147"/>
        <v>0</v>
      </c>
      <c r="G105" s="26">
        <f t="shared" si="147"/>
        <v>0</v>
      </c>
      <c r="H105" s="26">
        <f t="shared" si="147"/>
        <v>0</v>
      </c>
      <c r="I105" s="26">
        <f t="shared" si="147"/>
        <v>0</v>
      </c>
      <c r="J105" s="26">
        <f t="shared" si="147"/>
        <v>0</v>
      </c>
      <c r="K105" s="26">
        <f t="shared" si="147"/>
        <v>0</v>
      </c>
      <c r="L105" s="26">
        <f t="shared" si="147"/>
        <v>0</v>
      </c>
      <c r="M105" s="26">
        <f t="shared" si="147"/>
        <v>0</v>
      </c>
      <c r="N105" s="26">
        <f t="shared" si="147"/>
        <v>0</v>
      </c>
      <c r="O105" s="26">
        <f t="shared" ref="O105:R105" si="148">(O33+O87)/2</f>
        <v>0</v>
      </c>
      <c r="P105" s="26">
        <f t="shared" si="148"/>
        <v>0</v>
      </c>
      <c r="Q105" s="26">
        <f t="shared" si="148"/>
        <v>0</v>
      </c>
      <c r="R105" s="26">
        <f t="shared" si="148"/>
        <v>0</v>
      </c>
      <c r="S105" s="26">
        <f t="shared" ref="S105:V105" si="149">(S33+S87)/2</f>
        <v>0</v>
      </c>
      <c r="T105" s="26">
        <f t="shared" si="149"/>
        <v>0</v>
      </c>
      <c r="U105" s="26">
        <f t="shared" si="149"/>
        <v>0</v>
      </c>
      <c r="V105" s="26">
        <f t="shared" si="149"/>
        <v>0</v>
      </c>
      <c r="W105" s="26">
        <f t="shared" ref="W105:Z105" si="150">(W33+W87)/2</f>
        <v>0</v>
      </c>
      <c r="X105" s="26">
        <f t="shared" si="150"/>
        <v>0</v>
      </c>
      <c r="Y105" s="26">
        <f t="shared" si="150"/>
        <v>0</v>
      </c>
      <c r="Z105" s="26">
        <f t="shared" si="150"/>
        <v>0</v>
      </c>
    </row>
    <row r="106" spans="1:26" x14ac:dyDescent="0.25">
      <c r="A106" s="2">
        <f>A34</f>
        <v>0</v>
      </c>
      <c r="B106" s="2"/>
      <c r="C106" s="26">
        <f t="shared" ref="C106:N106" si="151">(C34+C88)/2</f>
        <v>0</v>
      </c>
      <c r="D106" s="26">
        <f t="shared" si="151"/>
        <v>0</v>
      </c>
      <c r="E106" s="26">
        <f t="shared" si="151"/>
        <v>0</v>
      </c>
      <c r="F106" s="26">
        <f t="shared" si="151"/>
        <v>0</v>
      </c>
      <c r="G106" s="26">
        <f t="shared" si="151"/>
        <v>0</v>
      </c>
      <c r="H106" s="26">
        <f t="shared" si="151"/>
        <v>0</v>
      </c>
      <c r="I106" s="26">
        <f t="shared" si="151"/>
        <v>0</v>
      </c>
      <c r="J106" s="26">
        <f t="shared" si="151"/>
        <v>0</v>
      </c>
      <c r="K106" s="26">
        <f t="shared" si="151"/>
        <v>0</v>
      </c>
      <c r="L106" s="26">
        <f t="shared" si="151"/>
        <v>0</v>
      </c>
      <c r="M106" s="26">
        <f t="shared" si="151"/>
        <v>0</v>
      </c>
      <c r="N106" s="26">
        <f t="shared" si="151"/>
        <v>0</v>
      </c>
      <c r="O106" s="26">
        <f t="shared" ref="O106:R106" si="152">(O34+O88)/2</f>
        <v>0</v>
      </c>
      <c r="P106" s="26">
        <f t="shared" si="152"/>
        <v>0</v>
      </c>
      <c r="Q106" s="26">
        <f t="shared" si="152"/>
        <v>0</v>
      </c>
      <c r="R106" s="26">
        <f t="shared" si="152"/>
        <v>0</v>
      </c>
      <c r="S106" s="26">
        <f t="shared" ref="S106:V106" si="153">(S34+S88)/2</f>
        <v>0</v>
      </c>
      <c r="T106" s="26">
        <f t="shared" si="153"/>
        <v>0</v>
      </c>
      <c r="U106" s="26">
        <f t="shared" si="153"/>
        <v>0</v>
      </c>
      <c r="V106" s="26">
        <f t="shared" si="153"/>
        <v>0</v>
      </c>
      <c r="W106" s="26">
        <f t="shared" ref="W106:Z106" si="154">(W34+W88)/2</f>
        <v>0</v>
      </c>
      <c r="X106" s="26">
        <f t="shared" si="154"/>
        <v>0</v>
      </c>
      <c r="Y106" s="26">
        <f t="shared" si="154"/>
        <v>0</v>
      </c>
      <c r="Z106" s="26">
        <f t="shared" si="154"/>
        <v>0</v>
      </c>
    </row>
    <row r="107" spans="1:26" x14ac:dyDescent="0.25">
      <c r="A107" s="2">
        <f>A35</f>
        <v>0</v>
      </c>
      <c r="B107" s="2"/>
      <c r="C107" s="26">
        <f t="shared" ref="C107:N107" si="155">(C35+C89)/2</f>
        <v>0</v>
      </c>
      <c r="D107" s="26">
        <f t="shared" si="155"/>
        <v>0</v>
      </c>
      <c r="E107" s="26">
        <f t="shared" si="155"/>
        <v>0</v>
      </c>
      <c r="F107" s="26">
        <f t="shared" si="155"/>
        <v>0</v>
      </c>
      <c r="G107" s="26">
        <f t="shared" si="155"/>
        <v>0</v>
      </c>
      <c r="H107" s="26">
        <f t="shared" si="155"/>
        <v>0</v>
      </c>
      <c r="I107" s="26">
        <f t="shared" si="155"/>
        <v>0</v>
      </c>
      <c r="J107" s="26">
        <f t="shared" si="155"/>
        <v>0</v>
      </c>
      <c r="K107" s="26">
        <f t="shared" si="155"/>
        <v>0</v>
      </c>
      <c r="L107" s="26">
        <f t="shared" si="155"/>
        <v>0</v>
      </c>
      <c r="M107" s="26">
        <f t="shared" si="155"/>
        <v>0</v>
      </c>
      <c r="N107" s="26">
        <f t="shared" si="155"/>
        <v>0</v>
      </c>
      <c r="O107" s="26">
        <f t="shared" ref="O107:R107" si="156">(O35+O89)/2</f>
        <v>0</v>
      </c>
      <c r="P107" s="26">
        <f t="shared" si="156"/>
        <v>0</v>
      </c>
      <c r="Q107" s="26">
        <f t="shared" si="156"/>
        <v>0</v>
      </c>
      <c r="R107" s="26">
        <f t="shared" si="156"/>
        <v>0</v>
      </c>
      <c r="S107" s="26">
        <f t="shared" ref="S107:V107" si="157">(S35+S89)/2</f>
        <v>0</v>
      </c>
      <c r="T107" s="26">
        <f t="shared" si="157"/>
        <v>0</v>
      </c>
      <c r="U107" s="26">
        <f t="shared" si="157"/>
        <v>0</v>
      </c>
      <c r="V107" s="26">
        <f t="shared" si="157"/>
        <v>0</v>
      </c>
      <c r="W107" s="26">
        <f t="shared" ref="W107:Z107" si="158">(W35+W89)/2</f>
        <v>0</v>
      </c>
      <c r="X107" s="26">
        <f t="shared" si="158"/>
        <v>0</v>
      </c>
      <c r="Y107" s="26">
        <f t="shared" si="158"/>
        <v>0</v>
      </c>
      <c r="Z107" s="26">
        <f t="shared" si="158"/>
        <v>0</v>
      </c>
    </row>
    <row r="108" spans="1:26" x14ac:dyDescent="0.25">
      <c r="A108" s="2"/>
      <c r="B108" s="2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x14ac:dyDescent="0.25">
      <c r="A109" s="17" t="s">
        <v>51</v>
      </c>
      <c r="B109" s="2" t="s">
        <v>45</v>
      </c>
      <c r="C109" s="25">
        <f t="shared" ref="C109:N109" si="159">SUM(C110:C125)</f>
        <v>0</v>
      </c>
      <c r="D109" s="25">
        <f t="shared" si="159"/>
        <v>0</v>
      </c>
      <c r="E109" s="25">
        <f t="shared" si="159"/>
        <v>0</v>
      </c>
      <c r="F109" s="25">
        <f t="shared" si="159"/>
        <v>0</v>
      </c>
      <c r="G109" s="25">
        <f t="shared" si="159"/>
        <v>0</v>
      </c>
      <c r="H109" s="25">
        <f t="shared" si="159"/>
        <v>0</v>
      </c>
      <c r="I109" s="25">
        <f t="shared" si="159"/>
        <v>0</v>
      </c>
      <c r="J109" s="25">
        <f t="shared" si="159"/>
        <v>0</v>
      </c>
      <c r="K109" s="25">
        <f t="shared" si="159"/>
        <v>0</v>
      </c>
      <c r="L109" s="25">
        <f t="shared" si="159"/>
        <v>0</v>
      </c>
      <c r="M109" s="25">
        <f t="shared" si="159"/>
        <v>0</v>
      </c>
      <c r="N109" s="25">
        <f t="shared" si="159"/>
        <v>0</v>
      </c>
      <c r="O109" s="25">
        <f t="shared" ref="O109:R109" si="160">SUM(O110:O125)</f>
        <v>0</v>
      </c>
      <c r="P109" s="25">
        <f t="shared" si="160"/>
        <v>0</v>
      </c>
      <c r="Q109" s="25">
        <f t="shared" si="160"/>
        <v>0</v>
      </c>
      <c r="R109" s="25">
        <f t="shared" si="160"/>
        <v>0</v>
      </c>
      <c r="S109" s="25">
        <f t="shared" ref="S109:V109" si="161">SUM(S110:S125)</f>
        <v>0</v>
      </c>
      <c r="T109" s="25">
        <f t="shared" si="161"/>
        <v>0</v>
      </c>
      <c r="U109" s="25">
        <f t="shared" si="161"/>
        <v>0</v>
      </c>
      <c r="V109" s="25">
        <f t="shared" si="161"/>
        <v>0</v>
      </c>
      <c r="W109" s="25">
        <f t="shared" ref="W109:Z109" si="162">SUM(W110:W125)</f>
        <v>0</v>
      </c>
      <c r="X109" s="25">
        <f t="shared" si="162"/>
        <v>0</v>
      </c>
      <c r="Y109" s="25">
        <f t="shared" si="162"/>
        <v>0</v>
      </c>
      <c r="Z109" s="25">
        <f t="shared" si="162"/>
        <v>0</v>
      </c>
    </row>
    <row r="110" spans="1:26" x14ac:dyDescent="0.25">
      <c r="A110" s="2" t="str">
        <f>A20</f>
        <v>Займ ОФРП</v>
      </c>
      <c r="B110" s="28"/>
      <c r="C110" s="26">
        <f t="shared" ref="C110:V110" si="163">C92*$B$110/4</f>
        <v>0</v>
      </c>
      <c r="D110" s="26">
        <f t="shared" si="163"/>
        <v>0</v>
      </c>
      <c r="E110" s="26">
        <f t="shared" si="163"/>
        <v>0</v>
      </c>
      <c r="F110" s="26">
        <f t="shared" si="163"/>
        <v>0</v>
      </c>
      <c r="G110" s="26">
        <f t="shared" si="163"/>
        <v>0</v>
      </c>
      <c r="H110" s="26">
        <f t="shared" si="163"/>
        <v>0</v>
      </c>
      <c r="I110" s="26">
        <f t="shared" si="163"/>
        <v>0</v>
      </c>
      <c r="J110" s="26">
        <f t="shared" si="163"/>
        <v>0</v>
      </c>
      <c r="K110" s="26">
        <f t="shared" si="163"/>
        <v>0</v>
      </c>
      <c r="L110" s="26">
        <f t="shared" si="163"/>
        <v>0</v>
      </c>
      <c r="M110" s="26">
        <f t="shared" si="163"/>
        <v>0</v>
      </c>
      <c r="N110" s="26">
        <f t="shared" si="163"/>
        <v>0</v>
      </c>
      <c r="O110" s="26">
        <f t="shared" si="163"/>
        <v>0</v>
      </c>
      <c r="P110" s="26">
        <f t="shared" si="163"/>
        <v>0</v>
      </c>
      <c r="Q110" s="26">
        <f t="shared" si="163"/>
        <v>0</v>
      </c>
      <c r="R110" s="26">
        <f t="shared" si="163"/>
        <v>0</v>
      </c>
      <c r="S110" s="26">
        <f t="shared" si="163"/>
        <v>0</v>
      </c>
      <c r="T110" s="26">
        <f t="shared" si="163"/>
        <v>0</v>
      </c>
      <c r="U110" s="26">
        <f t="shared" si="163"/>
        <v>0</v>
      </c>
      <c r="V110" s="26">
        <f t="shared" si="163"/>
        <v>0</v>
      </c>
      <c r="W110" s="26">
        <f t="shared" ref="W110:Z110" si="164">W92*$B$110/4</f>
        <v>0</v>
      </c>
      <c r="X110" s="26">
        <f t="shared" si="164"/>
        <v>0</v>
      </c>
      <c r="Y110" s="26">
        <f t="shared" si="164"/>
        <v>0</v>
      </c>
      <c r="Z110" s="26">
        <f t="shared" si="164"/>
        <v>0</v>
      </c>
    </row>
    <row r="111" spans="1:26" x14ac:dyDescent="0.25">
      <c r="A111" s="2">
        <f t="shared" ref="A111:A122" si="165">A21</f>
        <v>0</v>
      </c>
      <c r="B111" s="28"/>
      <c r="C111" s="26">
        <f t="shared" ref="C111:V111" si="166">C93*$B$111/4</f>
        <v>0</v>
      </c>
      <c r="D111" s="26">
        <f t="shared" si="166"/>
        <v>0</v>
      </c>
      <c r="E111" s="26">
        <f t="shared" si="166"/>
        <v>0</v>
      </c>
      <c r="F111" s="26">
        <f t="shared" si="166"/>
        <v>0</v>
      </c>
      <c r="G111" s="26">
        <f t="shared" si="166"/>
        <v>0</v>
      </c>
      <c r="H111" s="26">
        <f t="shared" si="166"/>
        <v>0</v>
      </c>
      <c r="I111" s="26">
        <f t="shared" si="166"/>
        <v>0</v>
      </c>
      <c r="J111" s="26">
        <f t="shared" si="166"/>
        <v>0</v>
      </c>
      <c r="K111" s="26">
        <f t="shared" si="166"/>
        <v>0</v>
      </c>
      <c r="L111" s="26">
        <f t="shared" si="166"/>
        <v>0</v>
      </c>
      <c r="M111" s="26">
        <f t="shared" si="166"/>
        <v>0</v>
      </c>
      <c r="N111" s="26">
        <f t="shared" si="166"/>
        <v>0</v>
      </c>
      <c r="O111" s="26">
        <f t="shared" si="166"/>
        <v>0</v>
      </c>
      <c r="P111" s="26">
        <f t="shared" si="166"/>
        <v>0</v>
      </c>
      <c r="Q111" s="26">
        <f t="shared" si="166"/>
        <v>0</v>
      </c>
      <c r="R111" s="26">
        <f t="shared" si="166"/>
        <v>0</v>
      </c>
      <c r="S111" s="26">
        <f t="shared" si="166"/>
        <v>0</v>
      </c>
      <c r="T111" s="26">
        <f t="shared" si="166"/>
        <v>0</v>
      </c>
      <c r="U111" s="26">
        <f t="shared" si="166"/>
        <v>0</v>
      </c>
      <c r="V111" s="26">
        <f t="shared" si="166"/>
        <v>0</v>
      </c>
      <c r="W111" s="26">
        <f t="shared" ref="W111:Z111" si="167">W93*$B$111/4</f>
        <v>0</v>
      </c>
      <c r="X111" s="26">
        <f t="shared" si="167"/>
        <v>0</v>
      </c>
      <c r="Y111" s="26">
        <f t="shared" si="167"/>
        <v>0</v>
      </c>
      <c r="Z111" s="26">
        <f t="shared" si="167"/>
        <v>0</v>
      </c>
    </row>
    <row r="112" spans="1:26" x14ac:dyDescent="0.25">
      <c r="A112" s="2">
        <f t="shared" si="165"/>
        <v>0</v>
      </c>
      <c r="B112" s="28"/>
      <c r="C112" s="26">
        <f t="shared" ref="C112:V112" si="168">C94*$B$112/4</f>
        <v>0</v>
      </c>
      <c r="D112" s="26">
        <f t="shared" si="168"/>
        <v>0</v>
      </c>
      <c r="E112" s="26">
        <f t="shared" si="168"/>
        <v>0</v>
      </c>
      <c r="F112" s="26">
        <f t="shared" si="168"/>
        <v>0</v>
      </c>
      <c r="G112" s="26">
        <f t="shared" si="168"/>
        <v>0</v>
      </c>
      <c r="H112" s="26">
        <f t="shared" si="168"/>
        <v>0</v>
      </c>
      <c r="I112" s="26">
        <f t="shared" si="168"/>
        <v>0</v>
      </c>
      <c r="J112" s="26">
        <f t="shared" si="168"/>
        <v>0</v>
      </c>
      <c r="K112" s="26">
        <f t="shared" si="168"/>
        <v>0</v>
      </c>
      <c r="L112" s="26">
        <f t="shared" si="168"/>
        <v>0</v>
      </c>
      <c r="M112" s="26">
        <f t="shared" si="168"/>
        <v>0</v>
      </c>
      <c r="N112" s="26">
        <f t="shared" si="168"/>
        <v>0</v>
      </c>
      <c r="O112" s="26">
        <f t="shared" si="168"/>
        <v>0</v>
      </c>
      <c r="P112" s="26">
        <f t="shared" si="168"/>
        <v>0</v>
      </c>
      <c r="Q112" s="26">
        <f t="shared" si="168"/>
        <v>0</v>
      </c>
      <c r="R112" s="26">
        <f t="shared" si="168"/>
        <v>0</v>
      </c>
      <c r="S112" s="26">
        <f t="shared" si="168"/>
        <v>0</v>
      </c>
      <c r="T112" s="26">
        <f t="shared" si="168"/>
        <v>0</v>
      </c>
      <c r="U112" s="26">
        <f t="shared" si="168"/>
        <v>0</v>
      </c>
      <c r="V112" s="26">
        <f t="shared" si="168"/>
        <v>0</v>
      </c>
      <c r="W112" s="26">
        <f t="shared" ref="W112:Z112" si="169">W94*$B$112/4</f>
        <v>0</v>
      </c>
      <c r="X112" s="26">
        <f t="shared" si="169"/>
        <v>0</v>
      </c>
      <c r="Y112" s="26">
        <f t="shared" si="169"/>
        <v>0</v>
      </c>
      <c r="Z112" s="26">
        <f t="shared" si="169"/>
        <v>0</v>
      </c>
    </row>
    <row r="113" spans="1:26" x14ac:dyDescent="0.25">
      <c r="A113" s="2">
        <f t="shared" si="165"/>
        <v>0</v>
      </c>
      <c r="B113" s="28"/>
      <c r="C113" s="26">
        <f t="shared" ref="C113:V113" si="170">C95*$B$113/4</f>
        <v>0</v>
      </c>
      <c r="D113" s="26">
        <f t="shared" si="170"/>
        <v>0</v>
      </c>
      <c r="E113" s="26">
        <f t="shared" si="170"/>
        <v>0</v>
      </c>
      <c r="F113" s="26">
        <f t="shared" si="170"/>
        <v>0</v>
      </c>
      <c r="G113" s="26">
        <f t="shared" si="170"/>
        <v>0</v>
      </c>
      <c r="H113" s="26">
        <f t="shared" si="170"/>
        <v>0</v>
      </c>
      <c r="I113" s="26">
        <f t="shared" si="170"/>
        <v>0</v>
      </c>
      <c r="J113" s="26">
        <f t="shared" si="170"/>
        <v>0</v>
      </c>
      <c r="K113" s="26">
        <f t="shared" si="170"/>
        <v>0</v>
      </c>
      <c r="L113" s="26">
        <f t="shared" si="170"/>
        <v>0</v>
      </c>
      <c r="M113" s="26">
        <f t="shared" si="170"/>
        <v>0</v>
      </c>
      <c r="N113" s="26">
        <f t="shared" si="170"/>
        <v>0</v>
      </c>
      <c r="O113" s="26">
        <f t="shared" si="170"/>
        <v>0</v>
      </c>
      <c r="P113" s="26">
        <f t="shared" si="170"/>
        <v>0</v>
      </c>
      <c r="Q113" s="26">
        <f t="shared" si="170"/>
        <v>0</v>
      </c>
      <c r="R113" s="26">
        <f t="shared" si="170"/>
        <v>0</v>
      </c>
      <c r="S113" s="26">
        <f t="shared" si="170"/>
        <v>0</v>
      </c>
      <c r="T113" s="26">
        <f t="shared" si="170"/>
        <v>0</v>
      </c>
      <c r="U113" s="26">
        <f t="shared" si="170"/>
        <v>0</v>
      </c>
      <c r="V113" s="26">
        <f t="shared" si="170"/>
        <v>0</v>
      </c>
      <c r="W113" s="26">
        <f t="shared" ref="W113:Z113" si="171">W95*$B$113/4</f>
        <v>0</v>
      </c>
      <c r="X113" s="26">
        <f t="shared" si="171"/>
        <v>0</v>
      </c>
      <c r="Y113" s="26">
        <f t="shared" si="171"/>
        <v>0</v>
      </c>
      <c r="Z113" s="26">
        <f t="shared" si="171"/>
        <v>0</v>
      </c>
    </row>
    <row r="114" spans="1:26" x14ac:dyDescent="0.25">
      <c r="A114" s="2">
        <f t="shared" si="165"/>
        <v>0</v>
      </c>
      <c r="B114" s="28"/>
      <c r="C114" s="26">
        <f t="shared" ref="C114:V114" si="172">C96*$B$114/4</f>
        <v>0</v>
      </c>
      <c r="D114" s="26">
        <f t="shared" si="172"/>
        <v>0</v>
      </c>
      <c r="E114" s="26">
        <f t="shared" si="172"/>
        <v>0</v>
      </c>
      <c r="F114" s="26">
        <f t="shared" si="172"/>
        <v>0</v>
      </c>
      <c r="G114" s="26">
        <f t="shared" si="172"/>
        <v>0</v>
      </c>
      <c r="H114" s="26">
        <f t="shared" si="172"/>
        <v>0</v>
      </c>
      <c r="I114" s="26">
        <f t="shared" si="172"/>
        <v>0</v>
      </c>
      <c r="J114" s="26">
        <f t="shared" si="172"/>
        <v>0</v>
      </c>
      <c r="K114" s="26">
        <f t="shared" si="172"/>
        <v>0</v>
      </c>
      <c r="L114" s="26">
        <f t="shared" si="172"/>
        <v>0</v>
      </c>
      <c r="M114" s="26">
        <f t="shared" si="172"/>
        <v>0</v>
      </c>
      <c r="N114" s="26">
        <f t="shared" si="172"/>
        <v>0</v>
      </c>
      <c r="O114" s="26">
        <f t="shared" si="172"/>
        <v>0</v>
      </c>
      <c r="P114" s="26">
        <f t="shared" si="172"/>
        <v>0</v>
      </c>
      <c r="Q114" s="26">
        <f t="shared" si="172"/>
        <v>0</v>
      </c>
      <c r="R114" s="26">
        <f t="shared" si="172"/>
        <v>0</v>
      </c>
      <c r="S114" s="26">
        <f t="shared" si="172"/>
        <v>0</v>
      </c>
      <c r="T114" s="26">
        <f t="shared" si="172"/>
        <v>0</v>
      </c>
      <c r="U114" s="26">
        <f t="shared" si="172"/>
        <v>0</v>
      </c>
      <c r="V114" s="26">
        <f t="shared" si="172"/>
        <v>0</v>
      </c>
      <c r="W114" s="26">
        <f t="shared" ref="W114:Z114" si="173">W96*$B$114/4</f>
        <v>0</v>
      </c>
      <c r="X114" s="26">
        <f t="shared" si="173"/>
        <v>0</v>
      </c>
      <c r="Y114" s="26">
        <f t="shared" si="173"/>
        <v>0</v>
      </c>
      <c r="Z114" s="26">
        <f t="shared" si="173"/>
        <v>0</v>
      </c>
    </row>
    <row r="115" spans="1:26" x14ac:dyDescent="0.25">
      <c r="A115" s="2">
        <f t="shared" si="165"/>
        <v>0</v>
      </c>
      <c r="B115" s="28"/>
      <c r="C115" s="26">
        <f t="shared" ref="C115:V115" si="174">C97*$B$115/4</f>
        <v>0</v>
      </c>
      <c r="D115" s="26">
        <f t="shared" si="174"/>
        <v>0</v>
      </c>
      <c r="E115" s="26">
        <f t="shared" si="174"/>
        <v>0</v>
      </c>
      <c r="F115" s="26">
        <f t="shared" si="174"/>
        <v>0</v>
      </c>
      <c r="G115" s="26">
        <f t="shared" si="174"/>
        <v>0</v>
      </c>
      <c r="H115" s="26">
        <f t="shared" si="174"/>
        <v>0</v>
      </c>
      <c r="I115" s="26">
        <f t="shared" si="174"/>
        <v>0</v>
      </c>
      <c r="J115" s="26">
        <f t="shared" si="174"/>
        <v>0</v>
      </c>
      <c r="K115" s="26">
        <f t="shared" si="174"/>
        <v>0</v>
      </c>
      <c r="L115" s="26">
        <f t="shared" si="174"/>
        <v>0</v>
      </c>
      <c r="M115" s="26">
        <f t="shared" si="174"/>
        <v>0</v>
      </c>
      <c r="N115" s="26">
        <f t="shared" si="174"/>
        <v>0</v>
      </c>
      <c r="O115" s="26">
        <f t="shared" si="174"/>
        <v>0</v>
      </c>
      <c r="P115" s="26">
        <f t="shared" si="174"/>
        <v>0</v>
      </c>
      <c r="Q115" s="26">
        <f t="shared" si="174"/>
        <v>0</v>
      </c>
      <c r="R115" s="26">
        <f t="shared" si="174"/>
        <v>0</v>
      </c>
      <c r="S115" s="26">
        <f t="shared" si="174"/>
        <v>0</v>
      </c>
      <c r="T115" s="26">
        <f t="shared" si="174"/>
        <v>0</v>
      </c>
      <c r="U115" s="26">
        <f t="shared" si="174"/>
        <v>0</v>
      </c>
      <c r="V115" s="26">
        <f t="shared" si="174"/>
        <v>0</v>
      </c>
      <c r="W115" s="26">
        <f t="shared" ref="W115:Z115" si="175">W97*$B$115/4</f>
        <v>0</v>
      </c>
      <c r="X115" s="26">
        <f t="shared" si="175"/>
        <v>0</v>
      </c>
      <c r="Y115" s="26">
        <f t="shared" si="175"/>
        <v>0</v>
      </c>
      <c r="Z115" s="26">
        <f t="shared" si="175"/>
        <v>0</v>
      </c>
    </row>
    <row r="116" spans="1:26" x14ac:dyDescent="0.25">
      <c r="A116" s="2">
        <f t="shared" si="165"/>
        <v>0</v>
      </c>
      <c r="B116" s="28"/>
      <c r="C116" s="26">
        <f t="shared" ref="C116:V116" si="176">C98*$B$116/4</f>
        <v>0</v>
      </c>
      <c r="D116" s="26">
        <f t="shared" si="176"/>
        <v>0</v>
      </c>
      <c r="E116" s="26">
        <f t="shared" si="176"/>
        <v>0</v>
      </c>
      <c r="F116" s="26">
        <f t="shared" si="176"/>
        <v>0</v>
      </c>
      <c r="G116" s="26">
        <f t="shared" si="176"/>
        <v>0</v>
      </c>
      <c r="H116" s="26">
        <f t="shared" si="176"/>
        <v>0</v>
      </c>
      <c r="I116" s="26">
        <f t="shared" si="176"/>
        <v>0</v>
      </c>
      <c r="J116" s="26">
        <f t="shared" si="176"/>
        <v>0</v>
      </c>
      <c r="K116" s="26">
        <f t="shared" si="176"/>
        <v>0</v>
      </c>
      <c r="L116" s="26">
        <f t="shared" si="176"/>
        <v>0</v>
      </c>
      <c r="M116" s="26">
        <f t="shared" si="176"/>
        <v>0</v>
      </c>
      <c r="N116" s="26">
        <f t="shared" si="176"/>
        <v>0</v>
      </c>
      <c r="O116" s="26">
        <f t="shared" si="176"/>
        <v>0</v>
      </c>
      <c r="P116" s="26">
        <f t="shared" si="176"/>
        <v>0</v>
      </c>
      <c r="Q116" s="26">
        <f t="shared" si="176"/>
        <v>0</v>
      </c>
      <c r="R116" s="26">
        <f t="shared" si="176"/>
        <v>0</v>
      </c>
      <c r="S116" s="26">
        <f t="shared" si="176"/>
        <v>0</v>
      </c>
      <c r="T116" s="26">
        <f t="shared" si="176"/>
        <v>0</v>
      </c>
      <c r="U116" s="26">
        <f t="shared" si="176"/>
        <v>0</v>
      </c>
      <c r="V116" s="26">
        <f t="shared" si="176"/>
        <v>0</v>
      </c>
      <c r="W116" s="26">
        <f t="shared" ref="W116:Z116" si="177">W98*$B$116/4</f>
        <v>0</v>
      </c>
      <c r="X116" s="26">
        <f t="shared" si="177"/>
        <v>0</v>
      </c>
      <c r="Y116" s="26">
        <f t="shared" si="177"/>
        <v>0</v>
      </c>
      <c r="Z116" s="26">
        <f t="shared" si="177"/>
        <v>0</v>
      </c>
    </row>
    <row r="117" spans="1:26" x14ac:dyDescent="0.25">
      <c r="A117" s="2">
        <f t="shared" si="165"/>
        <v>0</v>
      </c>
      <c r="B117" s="28"/>
      <c r="C117" s="26">
        <f t="shared" ref="C117:V117" si="178">C99*$B$123/4</f>
        <v>0</v>
      </c>
      <c r="D117" s="26">
        <f t="shared" si="178"/>
        <v>0</v>
      </c>
      <c r="E117" s="26">
        <f t="shared" si="178"/>
        <v>0</v>
      </c>
      <c r="F117" s="26">
        <f t="shared" si="178"/>
        <v>0</v>
      </c>
      <c r="G117" s="26">
        <f t="shared" si="178"/>
        <v>0</v>
      </c>
      <c r="H117" s="26">
        <f t="shared" si="178"/>
        <v>0</v>
      </c>
      <c r="I117" s="26">
        <f t="shared" si="178"/>
        <v>0</v>
      </c>
      <c r="J117" s="26">
        <f t="shared" si="178"/>
        <v>0</v>
      </c>
      <c r="K117" s="26">
        <f t="shared" si="178"/>
        <v>0</v>
      </c>
      <c r="L117" s="26">
        <f t="shared" si="178"/>
        <v>0</v>
      </c>
      <c r="M117" s="26">
        <f t="shared" si="178"/>
        <v>0</v>
      </c>
      <c r="N117" s="26">
        <f t="shared" si="178"/>
        <v>0</v>
      </c>
      <c r="O117" s="26">
        <f t="shared" si="178"/>
        <v>0</v>
      </c>
      <c r="P117" s="26">
        <f t="shared" si="178"/>
        <v>0</v>
      </c>
      <c r="Q117" s="26">
        <f t="shared" si="178"/>
        <v>0</v>
      </c>
      <c r="R117" s="26">
        <f t="shared" si="178"/>
        <v>0</v>
      </c>
      <c r="S117" s="26">
        <f t="shared" si="178"/>
        <v>0</v>
      </c>
      <c r="T117" s="26">
        <f t="shared" si="178"/>
        <v>0</v>
      </c>
      <c r="U117" s="26">
        <f t="shared" si="178"/>
        <v>0</v>
      </c>
      <c r="V117" s="26">
        <f t="shared" si="178"/>
        <v>0</v>
      </c>
      <c r="W117" s="26">
        <f t="shared" ref="W117:Z117" si="179">W99*$B$123/4</f>
        <v>0</v>
      </c>
      <c r="X117" s="26">
        <f t="shared" si="179"/>
        <v>0</v>
      </c>
      <c r="Y117" s="26">
        <f t="shared" si="179"/>
        <v>0</v>
      </c>
      <c r="Z117" s="26">
        <f t="shared" si="179"/>
        <v>0</v>
      </c>
    </row>
    <row r="118" spans="1:26" x14ac:dyDescent="0.25">
      <c r="A118" s="2">
        <f t="shared" si="165"/>
        <v>0</v>
      </c>
      <c r="B118" s="28"/>
      <c r="C118" s="26">
        <f t="shared" ref="C118:V118" si="180">C100*$B$118/4</f>
        <v>0</v>
      </c>
      <c r="D118" s="26">
        <f t="shared" si="180"/>
        <v>0</v>
      </c>
      <c r="E118" s="26">
        <f t="shared" si="180"/>
        <v>0</v>
      </c>
      <c r="F118" s="26">
        <f t="shared" si="180"/>
        <v>0</v>
      </c>
      <c r="G118" s="26">
        <f t="shared" si="180"/>
        <v>0</v>
      </c>
      <c r="H118" s="26">
        <f t="shared" si="180"/>
        <v>0</v>
      </c>
      <c r="I118" s="26">
        <f t="shared" si="180"/>
        <v>0</v>
      </c>
      <c r="J118" s="26">
        <f t="shared" si="180"/>
        <v>0</v>
      </c>
      <c r="K118" s="26">
        <f t="shared" si="180"/>
        <v>0</v>
      </c>
      <c r="L118" s="26">
        <f t="shared" si="180"/>
        <v>0</v>
      </c>
      <c r="M118" s="26">
        <f t="shared" si="180"/>
        <v>0</v>
      </c>
      <c r="N118" s="26">
        <f t="shared" si="180"/>
        <v>0</v>
      </c>
      <c r="O118" s="26">
        <f t="shared" si="180"/>
        <v>0</v>
      </c>
      <c r="P118" s="26">
        <f t="shared" si="180"/>
        <v>0</v>
      </c>
      <c r="Q118" s="26">
        <f t="shared" si="180"/>
        <v>0</v>
      </c>
      <c r="R118" s="26">
        <f t="shared" si="180"/>
        <v>0</v>
      </c>
      <c r="S118" s="26">
        <f t="shared" si="180"/>
        <v>0</v>
      </c>
      <c r="T118" s="26">
        <f t="shared" si="180"/>
        <v>0</v>
      </c>
      <c r="U118" s="26">
        <f t="shared" si="180"/>
        <v>0</v>
      </c>
      <c r="V118" s="26">
        <f t="shared" si="180"/>
        <v>0</v>
      </c>
      <c r="W118" s="26">
        <f t="shared" ref="W118:Z118" si="181">W100*$B$118/4</f>
        <v>0</v>
      </c>
      <c r="X118" s="26">
        <f t="shared" si="181"/>
        <v>0</v>
      </c>
      <c r="Y118" s="26">
        <f t="shared" si="181"/>
        <v>0</v>
      </c>
      <c r="Z118" s="26">
        <f t="shared" si="181"/>
        <v>0</v>
      </c>
    </row>
    <row r="119" spans="1:26" x14ac:dyDescent="0.25">
      <c r="A119" s="2">
        <f t="shared" si="165"/>
        <v>0</v>
      </c>
      <c r="B119" s="28"/>
      <c r="C119" s="26">
        <f t="shared" ref="C119:V119" si="182">C101*$B$119/4</f>
        <v>0</v>
      </c>
      <c r="D119" s="26">
        <f t="shared" si="182"/>
        <v>0</v>
      </c>
      <c r="E119" s="26">
        <f t="shared" si="182"/>
        <v>0</v>
      </c>
      <c r="F119" s="26">
        <f t="shared" si="182"/>
        <v>0</v>
      </c>
      <c r="G119" s="26">
        <f t="shared" si="182"/>
        <v>0</v>
      </c>
      <c r="H119" s="26">
        <f t="shared" si="182"/>
        <v>0</v>
      </c>
      <c r="I119" s="26">
        <f t="shared" si="182"/>
        <v>0</v>
      </c>
      <c r="J119" s="26">
        <f t="shared" si="182"/>
        <v>0</v>
      </c>
      <c r="K119" s="26">
        <f t="shared" si="182"/>
        <v>0</v>
      </c>
      <c r="L119" s="26">
        <f t="shared" si="182"/>
        <v>0</v>
      </c>
      <c r="M119" s="26">
        <f t="shared" si="182"/>
        <v>0</v>
      </c>
      <c r="N119" s="26">
        <f t="shared" si="182"/>
        <v>0</v>
      </c>
      <c r="O119" s="26">
        <f t="shared" si="182"/>
        <v>0</v>
      </c>
      <c r="P119" s="26">
        <f t="shared" si="182"/>
        <v>0</v>
      </c>
      <c r="Q119" s="26">
        <f t="shared" si="182"/>
        <v>0</v>
      </c>
      <c r="R119" s="26">
        <f t="shared" si="182"/>
        <v>0</v>
      </c>
      <c r="S119" s="26">
        <f t="shared" si="182"/>
        <v>0</v>
      </c>
      <c r="T119" s="26">
        <f t="shared" si="182"/>
        <v>0</v>
      </c>
      <c r="U119" s="26">
        <f t="shared" si="182"/>
        <v>0</v>
      </c>
      <c r="V119" s="26">
        <f t="shared" si="182"/>
        <v>0</v>
      </c>
      <c r="W119" s="26">
        <f t="shared" ref="W119:Z119" si="183">W101*$B$119/4</f>
        <v>0</v>
      </c>
      <c r="X119" s="26">
        <f t="shared" si="183"/>
        <v>0</v>
      </c>
      <c r="Y119" s="26">
        <f t="shared" si="183"/>
        <v>0</v>
      </c>
      <c r="Z119" s="26">
        <f t="shared" si="183"/>
        <v>0</v>
      </c>
    </row>
    <row r="120" spans="1:26" x14ac:dyDescent="0.25">
      <c r="A120" s="2">
        <f t="shared" si="165"/>
        <v>0</v>
      </c>
      <c r="B120" s="28"/>
      <c r="C120" s="26">
        <f t="shared" ref="C120:V120" si="184">C102*$B$120/4</f>
        <v>0</v>
      </c>
      <c r="D120" s="26">
        <f t="shared" si="184"/>
        <v>0</v>
      </c>
      <c r="E120" s="26">
        <f t="shared" si="184"/>
        <v>0</v>
      </c>
      <c r="F120" s="26">
        <f t="shared" si="184"/>
        <v>0</v>
      </c>
      <c r="G120" s="26">
        <f t="shared" si="184"/>
        <v>0</v>
      </c>
      <c r="H120" s="26">
        <f t="shared" si="184"/>
        <v>0</v>
      </c>
      <c r="I120" s="26">
        <f t="shared" si="184"/>
        <v>0</v>
      </c>
      <c r="J120" s="26">
        <f t="shared" si="184"/>
        <v>0</v>
      </c>
      <c r="K120" s="26">
        <f t="shared" si="184"/>
        <v>0</v>
      </c>
      <c r="L120" s="26">
        <f t="shared" si="184"/>
        <v>0</v>
      </c>
      <c r="M120" s="26">
        <f t="shared" si="184"/>
        <v>0</v>
      </c>
      <c r="N120" s="26">
        <f t="shared" si="184"/>
        <v>0</v>
      </c>
      <c r="O120" s="26">
        <f t="shared" si="184"/>
        <v>0</v>
      </c>
      <c r="P120" s="26">
        <f t="shared" si="184"/>
        <v>0</v>
      </c>
      <c r="Q120" s="26">
        <f t="shared" si="184"/>
        <v>0</v>
      </c>
      <c r="R120" s="26">
        <f t="shared" si="184"/>
        <v>0</v>
      </c>
      <c r="S120" s="26">
        <f t="shared" si="184"/>
        <v>0</v>
      </c>
      <c r="T120" s="26">
        <f t="shared" si="184"/>
        <v>0</v>
      </c>
      <c r="U120" s="26">
        <f t="shared" si="184"/>
        <v>0</v>
      </c>
      <c r="V120" s="26">
        <f t="shared" si="184"/>
        <v>0</v>
      </c>
      <c r="W120" s="26">
        <f t="shared" ref="W120:Z120" si="185">W102*$B$120/4</f>
        <v>0</v>
      </c>
      <c r="X120" s="26">
        <f t="shared" si="185"/>
        <v>0</v>
      </c>
      <c r="Y120" s="26">
        <f t="shared" si="185"/>
        <v>0</v>
      </c>
      <c r="Z120" s="26">
        <f t="shared" si="185"/>
        <v>0</v>
      </c>
    </row>
    <row r="121" spans="1:26" x14ac:dyDescent="0.25">
      <c r="A121" s="2">
        <f t="shared" si="165"/>
        <v>0</v>
      </c>
      <c r="B121" s="28"/>
      <c r="C121" s="26">
        <f t="shared" ref="C121:V121" si="186">C103*$B$121/4</f>
        <v>0</v>
      </c>
      <c r="D121" s="26">
        <f t="shared" si="186"/>
        <v>0</v>
      </c>
      <c r="E121" s="26">
        <f t="shared" si="186"/>
        <v>0</v>
      </c>
      <c r="F121" s="26">
        <f t="shared" si="186"/>
        <v>0</v>
      </c>
      <c r="G121" s="26">
        <f t="shared" si="186"/>
        <v>0</v>
      </c>
      <c r="H121" s="26">
        <f t="shared" si="186"/>
        <v>0</v>
      </c>
      <c r="I121" s="26">
        <f t="shared" si="186"/>
        <v>0</v>
      </c>
      <c r="J121" s="26">
        <f t="shared" si="186"/>
        <v>0</v>
      </c>
      <c r="K121" s="26">
        <f t="shared" si="186"/>
        <v>0</v>
      </c>
      <c r="L121" s="26">
        <f t="shared" si="186"/>
        <v>0</v>
      </c>
      <c r="M121" s="26">
        <f t="shared" si="186"/>
        <v>0</v>
      </c>
      <c r="N121" s="26">
        <f t="shared" si="186"/>
        <v>0</v>
      </c>
      <c r="O121" s="26">
        <f t="shared" si="186"/>
        <v>0</v>
      </c>
      <c r="P121" s="26">
        <f t="shared" si="186"/>
        <v>0</v>
      </c>
      <c r="Q121" s="26">
        <f t="shared" si="186"/>
        <v>0</v>
      </c>
      <c r="R121" s="26">
        <f t="shared" si="186"/>
        <v>0</v>
      </c>
      <c r="S121" s="26">
        <f t="shared" si="186"/>
        <v>0</v>
      </c>
      <c r="T121" s="26">
        <f t="shared" si="186"/>
        <v>0</v>
      </c>
      <c r="U121" s="26">
        <f t="shared" si="186"/>
        <v>0</v>
      </c>
      <c r="V121" s="26">
        <f t="shared" si="186"/>
        <v>0</v>
      </c>
      <c r="W121" s="26">
        <f t="shared" ref="W121:Z121" si="187">W103*$B$121/4</f>
        <v>0</v>
      </c>
      <c r="X121" s="26">
        <f t="shared" si="187"/>
        <v>0</v>
      </c>
      <c r="Y121" s="26">
        <f t="shared" si="187"/>
        <v>0</v>
      </c>
      <c r="Z121" s="26">
        <f t="shared" si="187"/>
        <v>0</v>
      </c>
    </row>
    <row r="122" spans="1:26" x14ac:dyDescent="0.25">
      <c r="A122" s="2">
        <f t="shared" si="165"/>
        <v>0</v>
      </c>
      <c r="B122" s="28"/>
      <c r="C122" s="26">
        <f t="shared" ref="C122:V122" si="188">C104*$B$122/4</f>
        <v>0</v>
      </c>
      <c r="D122" s="26">
        <f t="shared" si="188"/>
        <v>0</v>
      </c>
      <c r="E122" s="26">
        <f t="shared" si="188"/>
        <v>0</v>
      </c>
      <c r="F122" s="26">
        <f t="shared" si="188"/>
        <v>0</v>
      </c>
      <c r="G122" s="26">
        <f t="shared" si="188"/>
        <v>0</v>
      </c>
      <c r="H122" s="26">
        <f t="shared" si="188"/>
        <v>0</v>
      </c>
      <c r="I122" s="26">
        <f t="shared" si="188"/>
        <v>0</v>
      </c>
      <c r="J122" s="26">
        <f t="shared" si="188"/>
        <v>0</v>
      </c>
      <c r="K122" s="26">
        <f t="shared" si="188"/>
        <v>0</v>
      </c>
      <c r="L122" s="26">
        <f t="shared" si="188"/>
        <v>0</v>
      </c>
      <c r="M122" s="26">
        <f t="shared" si="188"/>
        <v>0</v>
      </c>
      <c r="N122" s="26">
        <f t="shared" si="188"/>
        <v>0</v>
      </c>
      <c r="O122" s="26">
        <f t="shared" si="188"/>
        <v>0</v>
      </c>
      <c r="P122" s="26">
        <f t="shared" si="188"/>
        <v>0</v>
      </c>
      <c r="Q122" s="26">
        <f t="shared" si="188"/>
        <v>0</v>
      </c>
      <c r="R122" s="26">
        <f t="shared" si="188"/>
        <v>0</v>
      </c>
      <c r="S122" s="26">
        <f t="shared" si="188"/>
        <v>0</v>
      </c>
      <c r="T122" s="26">
        <f t="shared" si="188"/>
        <v>0</v>
      </c>
      <c r="U122" s="26">
        <f t="shared" si="188"/>
        <v>0</v>
      </c>
      <c r="V122" s="26">
        <f t="shared" si="188"/>
        <v>0</v>
      </c>
      <c r="W122" s="26">
        <f t="shared" ref="W122:Z122" si="189">W104*$B$122/4</f>
        <v>0</v>
      </c>
      <c r="X122" s="26">
        <f t="shared" si="189"/>
        <v>0</v>
      </c>
      <c r="Y122" s="26">
        <f t="shared" si="189"/>
        <v>0</v>
      </c>
      <c r="Z122" s="26">
        <f t="shared" si="189"/>
        <v>0</v>
      </c>
    </row>
    <row r="123" spans="1:26" x14ac:dyDescent="0.25">
      <c r="A123" s="2">
        <f>A33</f>
        <v>0</v>
      </c>
      <c r="B123" s="28"/>
      <c r="C123" s="26">
        <f t="shared" ref="C123:V123" si="190">C105*$B$123/4</f>
        <v>0</v>
      </c>
      <c r="D123" s="26">
        <f t="shared" si="190"/>
        <v>0</v>
      </c>
      <c r="E123" s="26">
        <f t="shared" si="190"/>
        <v>0</v>
      </c>
      <c r="F123" s="26">
        <f t="shared" si="190"/>
        <v>0</v>
      </c>
      <c r="G123" s="26">
        <f t="shared" si="190"/>
        <v>0</v>
      </c>
      <c r="H123" s="26">
        <f t="shared" si="190"/>
        <v>0</v>
      </c>
      <c r="I123" s="26">
        <f t="shared" si="190"/>
        <v>0</v>
      </c>
      <c r="J123" s="26">
        <f t="shared" si="190"/>
        <v>0</v>
      </c>
      <c r="K123" s="26">
        <f t="shared" si="190"/>
        <v>0</v>
      </c>
      <c r="L123" s="26">
        <f t="shared" si="190"/>
        <v>0</v>
      </c>
      <c r="M123" s="26">
        <f t="shared" si="190"/>
        <v>0</v>
      </c>
      <c r="N123" s="26">
        <f t="shared" si="190"/>
        <v>0</v>
      </c>
      <c r="O123" s="26">
        <f t="shared" si="190"/>
        <v>0</v>
      </c>
      <c r="P123" s="26">
        <f t="shared" si="190"/>
        <v>0</v>
      </c>
      <c r="Q123" s="26">
        <f t="shared" si="190"/>
        <v>0</v>
      </c>
      <c r="R123" s="26">
        <f t="shared" si="190"/>
        <v>0</v>
      </c>
      <c r="S123" s="26">
        <f t="shared" si="190"/>
        <v>0</v>
      </c>
      <c r="T123" s="26">
        <f t="shared" si="190"/>
        <v>0</v>
      </c>
      <c r="U123" s="26">
        <f t="shared" si="190"/>
        <v>0</v>
      </c>
      <c r="V123" s="26">
        <f t="shared" si="190"/>
        <v>0</v>
      </c>
      <c r="W123" s="26">
        <f t="shared" ref="W123:Z123" si="191">W105*$B$123/4</f>
        <v>0</v>
      </c>
      <c r="X123" s="26">
        <f t="shared" si="191"/>
        <v>0</v>
      </c>
      <c r="Y123" s="26">
        <f t="shared" si="191"/>
        <v>0</v>
      </c>
      <c r="Z123" s="26">
        <f t="shared" si="191"/>
        <v>0</v>
      </c>
    </row>
    <row r="124" spans="1:26" x14ac:dyDescent="0.25">
      <c r="A124" s="2">
        <f>A34</f>
        <v>0</v>
      </c>
      <c r="B124" s="28"/>
      <c r="C124" s="26">
        <f t="shared" ref="C124:V124" si="192">C106*$B$124/4</f>
        <v>0</v>
      </c>
      <c r="D124" s="26">
        <f t="shared" si="192"/>
        <v>0</v>
      </c>
      <c r="E124" s="26">
        <f t="shared" si="192"/>
        <v>0</v>
      </c>
      <c r="F124" s="26">
        <f t="shared" si="192"/>
        <v>0</v>
      </c>
      <c r="G124" s="26">
        <f t="shared" si="192"/>
        <v>0</v>
      </c>
      <c r="H124" s="26">
        <f t="shared" si="192"/>
        <v>0</v>
      </c>
      <c r="I124" s="26">
        <f t="shared" si="192"/>
        <v>0</v>
      </c>
      <c r="J124" s="26">
        <f t="shared" si="192"/>
        <v>0</v>
      </c>
      <c r="K124" s="26">
        <f t="shared" si="192"/>
        <v>0</v>
      </c>
      <c r="L124" s="26">
        <f t="shared" si="192"/>
        <v>0</v>
      </c>
      <c r="M124" s="26">
        <f t="shared" si="192"/>
        <v>0</v>
      </c>
      <c r="N124" s="26">
        <f t="shared" si="192"/>
        <v>0</v>
      </c>
      <c r="O124" s="26">
        <f t="shared" si="192"/>
        <v>0</v>
      </c>
      <c r="P124" s="26">
        <f t="shared" si="192"/>
        <v>0</v>
      </c>
      <c r="Q124" s="26">
        <f t="shared" si="192"/>
        <v>0</v>
      </c>
      <c r="R124" s="26">
        <f t="shared" si="192"/>
        <v>0</v>
      </c>
      <c r="S124" s="26">
        <f t="shared" si="192"/>
        <v>0</v>
      </c>
      <c r="T124" s="26">
        <f t="shared" si="192"/>
        <v>0</v>
      </c>
      <c r="U124" s="26">
        <f t="shared" si="192"/>
        <v>0</v>
      </c>
      <c r="V124" s="26">
        <f t="shared" si="192"/>
        <v>0</v>
      </c>
      <c r="W124" s="26">
        <f t="shared" ref="W124:Z124" si="193">W106*$B$124/4</f>
        <v>0</v>
      </c>
      <c r="X124" s="26">
        <f t="shared" si="193"/>
        <v>0</v>
      </c>
      <c r="Y124" s="26">
        <f t="shared" si="193"/>
        <v>0</v>
      </c>
      <c r="Z124" s="26">
        <f t="shared" si="193"/>
        <v>0</v>
      </c>
    </row>
    <row r="125" spans="1:26" x14ac:dyDescent="0.25">
      <c r="A125" s="2">
        <f>A35</f>
        <v>0</v>
      </c>
      <c r="B125" s="28"/>
      <c r="C125" s="26">
        <f t="shared" ref="C125:V125" si="194">C107*$B$125/4</f>
        <v>0</v>
      </c>
      <c r="D125" s="26">
        <f t="shared" si="194"/>
        <v>0</v>
      </c>
      <c r="E125" s="26">
        <f t="shared" si="194"/>
        <v>0</v>
      </c>
      <c r="F125" s="26">
        <f t="shared" si="194"/>
        <v>0</v>
      </c>
      <c r="G125" s="26">
        <f t="shared" si="194"/>
        <v>0</v>
      </c>
      <c r="H125" s="26">
        <f t="shared" si="194"/>
        <v>0</v>
      </c>
      <c r="I125" s="26">
        <f t="shared" si="194"/>
        <v>0</v>
      </c>
      <c r="J125" s="26">
        <f t="shared" si="194"/>
        <v>0</v>
      </c>
      <c r="K125" s="26">
        <f t="shared" si="194"/>
        <v>0</v>
      </c>
      <c r="L125" s="26">
        <f t="shared" si="194"/>
        <v>0</v>
      </c>
      <c r="M125" s="26">
        <f t="shared" si="194"/>
        <v>0</v>
      </c>
      <c r="N125" s="26">
        <f t="shared" si="194"/>
        <v>0</v>
      </c>
      <c r="O125" s="26">
        <f t="shared" si="194"/>
        <v>0</v>
      </c>
      <c r="P125" s="26">
        <f t="shared" si="194"/>
        <v>0</v>
      </c>
      <c r="Q125" s="26">
        <f t="shared" si="194"/>
        <v>0</v>
      </c>
      <c r="R125" s="26">
        <f t="shared" si="194"/>
        <v>0</v>
      </c>
      <c r="S125" s="26">
        <f t="shared" si="194"/>
        <v>0</v>
      </c>
      <c r="T125" s="26">
        <f t="shared" si="194"/>
        <v>0</v>
      </c>
      <c r="U125" s="26">
        <f t="shared" si="194"/>
        <v>0</v>
      </c>
      <c r="V125" s="26">
        <f t="shared" si="194"/>
        <v>0</v>
      </c>
      <c r="W125" s="26">
        <f t="shared" ref="W125:Z125" si="195">W107*$B$125/4</f>
        <v>0</v>
      </c>
      <c r="X125" s="26">
        <f t="shared" si="195"/>
        <v>0</v>
      </c>
      <c r="Y125" s="26">
        <f t="shared" si="195"/>
        <v>0</v>
      </c>
      <c r="Z125" s="26">
        <f t="shared" si="195"/>
        <v>0</v>
      </c>
    </row>
    <row r="126" spans="1:26" s="168" customFormat="1" x14ac:dyDescent="0.25"/>
    <row r="127" spans="1:26" s="168" customFormat="1" x14ac:dyDescent="0.25"/>
    <row r="128" spans="1:26" s="168" customFormat="1" x14ac:dyDescent="0.25"/>
    <row r="129" s="168" customFormat="1" x14ac:dyDescent="0.25"/>
    <row r="130" s="168" customFormat="1" x14ac:dyDescent="0.25"/>
    <row r="131" s="168" customFormat="1" x14ac:dyDescent="0.25"/>
    <row r="132" s="168" customFormat="1" x14ac:dyDescent="0.25"/>
    <row r="133" s="168" customFormat="1" x14ac:dyDescent="0.25"/>
    <row r="134" s="168" customFormat="1" x14ac:dyDescent="0.25"/>
    <row r="135" s="168" customFormat="1" x14ac:dyDescent="0.25"/>
    <row r="136" s="168" customFormat="1" x14ac:dyDescent="0.25"/>
    <row r="137" s="168" customFormat="1" x14ac:dyDescent="0.25"/>
    <row r="138" s="168" customFormat="1" x14ac:dyDescent="0.25"/>
    <row r="139" s="168" customFormat="1" x14ac:dyDescent="0.25"/>
    <row r="140" s="168" customFormat="1" x14ac:dyDescent="0.25"/>
    <row r="141" s="168" customFormat="1" x14ac:dyDescent="0.25"/>
    <row r="142" s="168" customFormat="1" x14ac:dyDescent="0.25"/>
    <row r="143" s="168" customFormat="1" x14ac:dyDescent="0.25"/>
    <row r="144" s="168" customFormat="1" x14ac:dyDescent="0.25"/>
    <row r="145" s="168" customFormat="1" x14ac:dyDescent="0.25"/>
    <row r="146" s="168" customFormat="1" x14ac:dyDescent="0.25"/>
    <row r="147" s="168" customFormat="1" x14ac:dyDescent="0.25"/>
    <row r="148" s="168" customFormat="1" x14ac:dyDescent="0.25"/>
    <row r="149" s="168" customFormat="1" x14ac:dyDescent="0.25"/>
    <row r="150" s="168" customFormat="1" x14ac:dyDescent="0.25"/>
    <row r="151" s="168" customFormat="1" x14ac:dyDescent="0.25"/>
    <row r="152" s="168" customFormat="1" x14ac:dyDescent="0.25"/>
    <row r="153" s="168" customFormat="1" x14ac:dyDescent="0.25"/>
    <row r="154" s="168" customFormat="1" x14ac:dyDescent="0.25"/>
    <row r="155" s="168" customFormat="1" x14ac:dyDescent="0.25"/>
    <row r="156" s="168" customFormat="1" x14ac:dyDescent="0.25"/>
    <row r="157" s="168" customFormat="1" x14ac:dyDescent="0.25"/>
    <row r="158" s="168" customFormat="1" x14ac:dyDescent="0.25"/>
    <row r="159" s="168" customFormat="1" x14ac:dyDescent="0.25"/>
    <row r="160" s="168" customFormat="1" x14ac:dyDescent="0.25"/>
    <row r="161" s="168" customFormat="1" x14ac:dyDescent="0.25"/>
    <row r="162" s="168" customFormat="1" x14ac:dyDescent="0.25"/>
    <row r="163" s="168" customFormat="1" x14ac:dyDescent="0.25"/>
    <row r="164" s="168" customFormat="1" x14ac:dyDescent="0.25"/>
    <row r="165" s="168" customFormat="1" x14ac:dyDescent="0.25"/>
    <row r="166" s="168" customFormat="1" x14ac:dyDescent="0.25"/>
    <row r="167" s="168" customFormat="1" x14ac:dyDescent="0.25"/>
    <row r="168" s="168" customFormat="1" x14ac:dyDescent="0.25"/>
    <row r="169" s="168" customFormat="1" x14ac:dyDescent="0.25"/>
    <row r="170" s="168" customFormat="1" x14ac:dyDescent="0.25"/>
    <row r="171" s="168" customFormat="1" x14ac:dyDescent="0.25"/>
    <row r="172" s="168" customFormat="1" x14ac:dyDescent="0.25"/>
    <row r="173" s="168" customFormat="1" x14ac:dyDescent="0.25"/>
    <row r="174" s="168" customFormat="1" x14ac:dyDescent="0.25"/>
    <row r="175" s="168" customFormat="1" x14ac:dyDescent="0.25"/>
    <row r="176" s="168" customFormat="1" x14ac:dyDescent="0.25"/>
    <row r="177" s="168" customFormat="1" x14ac:dyDescent="0.25"/>
    <row r="178" s="168" customFormat="1" x14ac:dyDescent="0.25"/>
    <row r="179" s="168" customFormat="1" x14ac:dyDescent="0.25"/>
    <row r="180" s="168" customFormat="1" x14ac:dyDescent="0.25"/>
    <row r="181" s="168" customFormat="1" x14ac:dyDescent="0.25"/>
    <row r="182" s="168" customFormat="1" x14ac:dyDescent="0.25"/>
    <row r="183" s="168" customFormat="1" x14ac:dyDescent="0.25"/>
    <row r="184" s="168" customFormat="1" x14ac:dyDescent="0.25"/>
    <row r="185" s="168" customFormat="1" x14ac:dyDescent="0.25"/>
    <row r="186" s="168" customFormat="1" x14ac:dyDescent="0.25"/>
    <row r="187" s="168" customFormat="1" x14ac:dyDescent="0.25"/>
    <row r="188" s="168" customFormat="1" x14ac:dyDescent="0.25"/>
    <row r="189" s="168" customFormat="1" x14ac:dyDescent="0.25"/>
    <row r="190" s="168" customFormat="1" x14ac:dyDescent="0.25"/>
    <row r="191" s="168" customFormat="1" x14ac:dyDescent="0.25"/>
    <row r="192" s="168" customFormat="1" x14ac:dyDescent="0.25"/>
    <row r="193" s="168" customFormat="1" x14ac:dyDescent="0.25"/>
    <row r="194" s="168" customFormat="1" x14ac:dyDescent="0.25"/>
    <row r="195" s="168" customFormat="1" x14ac:dyDescent="0.25"/>
    <row r="196" s="168" customFormat="1" x14ac:dyDescent="0.25"/>
    <row r="197" s="168" customFormat="1" x14ac:dyDescent="0.25"/>
    <row r="198" s="168" customFormat="1" x14ac:dyDescent="0.25"/>
    <row r="199" s="168" customFormat="1" x14ac:dyDescent="0.25"/>
    <row r="200" s="168" customFormat="1" x14ac:dyDescent="0.25"/>
    <row r="201" s="168" customFormat="1" x14ac:dyDescent="0.25"/>
    <row r="202" s="168" customFormat="1" x14ac:dyDescent="0.25"/>
    <row r="203" s="168" customFormat="1" x14ac:dyDescent="0.25"/>
    <row r="204" s="168" customFormat="1" x14ac:dyDescent="0.25"/>
    <row r="205" s="168" customFormat="1" x14ac:dyDescent="0.25"/>
    <row r="206" s="168" customFormat="1" x14ac:dyDescent="0.25"/>
    <row r="207" s="168" customFormat="1" x14ac:dyDescent="0.25"/>
    <row r="208" s="168" customFormat="1" x14ac:dyDescent="0.25"/>
    <row r="209" s="168" customFormat="1" x14ac:dyDescent="0.25"/>
    <row r="210" s="168" customFormat="1" x14ac:dyDescent="0.25"/>
    <row r="211" s="168" customFormat="1" x14ac:dyDescent="0.25"/>
    <row r="212" s="168" customFormat="1" x14ac:dyDescent="0.25"/>
    <row r="213" s="168" customFormat="1" x14ac:dyDescent="0.25"/>
    <row r="214" s="168" customFormat="1" x14ac:dyDescent="0.25"/>
    <row r="215" s="168" customFormat="1" x14ac:dyDescent="0.25"/>
    <row r="216" s="168" customFormat="1" x14ac:dyDescent="0.25"/>
    <row r="217" s="168" customFormat="1" x14ac:dyDescent="0.25"/>
    <row r="218" s="168" customFormat="1" x14ac:dyDescent="0.25"/>
    <row r="219" s="168" customFormat="1" x14ac:dyDescent="0.25"/>
    <row r="220" s="168" customFormat="1" x14ac:dyDescent="0.25"/>
    <row r="221" s="168" customFormat="1" x14ac:dyDescent="0.25"/>
    <row r="222" s="168" customFormat="1" x14ac:dyDescent="0.25"/>
    <row r="223" s="168" customFormat="1" x14ac:dyDescent="0.25"/>
    <row r="224" s="168" customFormat="1" x14ac:dyDescent="0.25"/>
    <row r="225" s="168" customFormat="1" x14ac:dyDescent="0.25"/>
    <row r="226" s="168" customFormat="1" x14ac:dyDescent="0.25"/>
    <row r="227" s="168" customFormat="1" x14ac:dyDescent="0.25"/>
    <row r="228" s="168" customFormat="1" x14ac:dyDescent="0.25"/>
    <row r="229" s="168" customFormat="1" x14ac:dyDescent="0.25"/>
    <row r="230" s="168" customFormat="1" x14ac:dyDescent="0.25"/>
    <row r="231" s="168" customFormat="1" x14ac:dyDescent="0.25"/>
    <row r="232" s="168" customFormat="1" x14ac:dyDescent="0.25"/>
    <row r="233" s="168" customFormat="1" x14ac:dyDescent="0.25"/>
    <row r="234" s="168" customFormat="1" x14ac:dyDescent="0.25"/>
    <row r="235" s="168" customFormat="1" x14ac:dyDescent="0.25"/>
    <row r="236" s="168" customFormat="1" x14ac:dyDescent="0.25"/>
    <row r="237" s="168" customFormat="1" x14ac:dyDescent="0.25"/>
    <row r="238" s="168" customFormat="1" x14ac:dyDescent="0.25"/>
    <row r="239" s="168" customFormat="1" x14ac:dyDescent="0.25"/>
    <row r="240" s="168" customFormat="1" x14ac:dyDescent="0.25"/>
    <row r="241" s="168" customFormat="1" x14ac:dyDescent="0.25"/>
    <row r="242" s="168" customFormat="1" x14ac:dyDescent="0.25"/>
    <row r="243" s="168" customFormat="1" x14ac:dyDescent="0.25"/>
    <row r="244" s="168" customFormat="1" x14ac:dyDescent="0.25"/>
    <row r="245" s="168" customFormat="1" x14ac:dyDescent="0.25"/>
    <row r="246" s="168" customFormat="1" x14ac:dyDescent="0.25"/>
    <row r="247" s="168" customFormat="1" x14ac:dyDescent="0.25"/>
    <row r="248" s="168" customFormat="1" x14ac:dyDescent="0.25"/>
    <row r="249" s="168" customFormat="1" x14ac:dyDescent="0.25"/>
    <row r="250" s="168" customFormat="1" x14ac:dyDescent="0.25"/>
    <row r="251" s="168" customFormat="1" x14ac:dyDescent="0.25"/>
    <row r="252" s="168" customFormat="1" x14ac:dyDescent="0.25"/>
    <row r="253" s="168" customFormat="1" x14ac:dyDescent="0.25"/>
    <row r="254" s="168" customFormat="1" x14ac:dyDescent="0.25"/>
    <row r="255" s="168" customFormat="1" x14ac:dyDescent="0.25"/>
    <row r="256" s="168" customFormat="1" x14ac:dyDescent="0.25"/>
    <row r="257" s="168" customFormat="1" x14ac:dyDescent="0.25"/>
    <row r="258" s="168" customFormat="1" x14ac:dyDescent="0.25"/>
    <row r="259" s="168" customFormat="1" x14ac:dyDescent="0.25"/>
    <row r="260" s="168" customFormat="1" x14ac:dyDescent="0.25"/>
    <row r="261" s="168" customFormat="1" x14ac:dyDescent="0.25"/>
    <row r="262" s="168" customFormat="1" x14ac:dyDescent="0.25"/>
    <row r="263" s="168" customFormat="1" x14ac:dyDescent="0.25"/>
    <row r="264" s="168" customFormat="1" x14ac:dyDescent="0.25"/>
    <row r="265" s="168" customFormat="1" x14ac:dyDescent="0.25"/>
    <row r="266" s="168" customFormat="1" x14ac:dyDescent="0.25"/>
    <row r="267" s="168" customFormat="1" x14ac:dyDescent="0.25"/>
    <row r="268" s="168" customFormat="1" x14ac:dyDescent="0.25"/>
    <row r="269" s="168" customFormat="1" x14ac:dyDescent="0.25"/>
    <row r="270" s="168" customFormat="1" x14ac:dyDescent="0.25"/>
    <row r="271" s="168" customFormat="1" x14ac:dyDescent="0.25"/>
    <row r="272" s="168" customFormat="1" x14ac:dyDescent="0.25"/>
    <row r="273" s="168" customFormat="1" x14ac:dyDescent="0.25"/>
    <row r="274" s="168" customFormat="1" x14ac:dyDescent="0.25"/>
    <row r="275" s="168" customFormat="1" x14ac:dyDescent="0.25"/>
    <row r="276" s="168" customFormat="1" x14ac:dyDescent="0.25"/>
    <row r="277" s="168" customFormat="1" x14ac:dyDescent="0.25"/>
    <row r="278" s="168" customFormat="1" x14ac:dyDescent="0.25"/>
    <row r="279" s="168" customFormat="1" x14ac:dyDescent="0.25"/>
    <row r="280" s="168" customFormat="1" x14ac:dyDescent="0.25"/>
    <row r="281" s="168" customFormat="1" x14ac:dyDescent="0.25"/>
    <row r="282" s="168" customFormat="1" x14ac:dyDescent="0.25"/>
    <row r="283" s="168" customFormat="1" x14ac:dyDescent="0.25"/>
    <row r="284" s="168" customFormat="1" x14ac:dyDescent="0.25"/>
    <row r="285" s="168" customFormat="1" x14ac:dyDescent="0.25"/>
    <row r="286" s="168" customFormat="1" x14ac:dyDescent="0.25"/>
    <row r="287" s="168" customFormat="1" x14ac:dyDescent="0.25"/>
    <row r="288" s="168" customFormat="1" x14ac:dyDescent="0.25"/>
    <row r="289" s="168" customFormat="1" x14ac:dyDescent="0.25"/>
    <row r="290" s="168" customFormat="1" x14ac:dyDescent="0.25"/>
    <row r="291" s="168" customFormat="1" x14ac:dyDescent="0.25"/>
    <row r="292" s="168" customFormat="1" x14ac:dyDescent="0.25"/>
    <row r="293" s="168" customFormat="1" x14ac:dyDescent="0.25"/>
    <row r="294" s="168" customFormat="1" x14ac:dyDescent="0.25"/>
    <row r="295" s="168" customFormat="1" x14ac:dyDescent="0.25"/>
    <row r="296" s="168" customFormat="1" x14ac:dyDescent="0.25"/>
    <row r="297" s="168" customFormat="1" x14ac:dyDescent="0.25"/>
    <row r="298" s="168" customFormat="1" x14ac:dyDescent="0.25"/>
    <row r="299" s="168" customFormat="1" x14ac:dyDescent="0.25"/>
    <row r="300" s="168" customFormat="1" x14ac:dyDescent="0.25"/>
    <row r="301" s="168" customFormat="1" x14ac:dyDescent="0.25"/>
    <row r="302" s="168" customFormat="1" x14ac:dyDescent="0.25"/>
    <row r="303" s="168" customFormat="1" x14ac:dyDescent="0.25"/>
    <row r="304" s="168" customFormat="1" x14ac:dyDescent="0.25"/>
    <row r="305" s="168" customFormat="1" x14ac:dyDescent="0.25"/>
    <row r="306" s="168" customFormat="1" x14ac:dyDescent="0.25"/>
    <row r="307" s="168" customFormat="1" x14ac:dyDescent="0.25"/>
    <row r="308" s="168" customFormat="1" x14ac:dyDescent="0.25"/>
    <row r="309" s="168" customFormat="1" x14ac:dyDescent="0.25"/>
    <row r="310" s="168" customFormat="1" x14ac:dyDescent="0.25"/>
    <row r="311" s="168" customFormat="1" x14ac:dyDescent="0.25"/>
    <row r="312" s="168" customFormat="1" x14ac:dyDescent="0.25"/>
    <row r="313" s="168" customFormat="1" x14ac:dyDescent="0.25"/>
    <row r="314" s="168" customFormat="1" x14ac:dyDescent="0.25"/>
    <row r="315" s="168" customFormat="1" x14ac:dyDescent="0.25"/>
    <row r="316" s="168" customFormat="1" x14ac:dyDescent="0.25"/>
    <row r="317" s="168" customFormat="1" x14ac:dyDescent="0.25"/>
    <row r="318" s="168" customFormat="1" x14ac:dyDescent="0.25"/>
    <row r="319" s="168" customFormat="1" x14ac:dyDescent="0.25"/>
    <row r="320" s="168" customFormat="1" x14ac:dyDescent="0.25"/>
    <row r="321" s="168" customFormat="1" x14ac:dyDescent="0.25"/>
    <row r="322" s="168" customFormat="1" x14ac:dyDescent="0.25"/>
    <row r="323" s="168" customFormat="1" x14ac:dyDescent="0.25"/>
    <row r="324" s="168" customFormat="1" x14ac:dyDescent="0.25"/>
    <row r="325" s="168" customFormat="1" x14ac:dyDescent="0.25"/>
    <row r="326" s="168" customFormat="1" x14ac:dyDescent="0.25"/>
    <row r="327" s="168" customFormat="1" x14ac:dyDescent="0.25"/>
    <row r="328" s="168" customFormat="1" x14ac:dyDescent="0.25"/>
    <row r="329" s="168" customFormat="1" x14ac:dyDescent="0.25"/>
    <row r="330" s="168" customFormat="1" x14ac:dyDescent="0.25"/>
    <row r="331" s="168" customFormat="1" x14ac:dyDescent="0.25"/>
    <row r="332" s="168" customFormat="1" x14ac:dyDescent="0.25"/>
    <row r="333" s="168" customFormat="1" x14ac:dyDescent="0.25"/>
    <row r="334" s="168" customFormat="1" x14ac:dyDescent="0.25"/>
    <row r="335" s="168" customFormat="1" x14ac:dyDescent="0.25"/>
    <row r="336" s="168" customFormat="1" x14ac:dyDescent="0.25"/>
    <row r="337" s="168" customFormat="1" x14ac:dyDescent="0.25"/>
    <row r="338" s="168" customFormat="1" x14ac:dyDescent="0.25"/>
    <row r="339" s="168" customFormat="1" x14ac:dyDescent="0.25"/>
    <row r="340" s="168" customFormat="1" x14ac:dyDescent="0.25"/>
    <row r="341" s="168" customFormat="1" x14ac:dyDescent="0.25"/>
    <row r="342" s="168" customFormat="1" x14ac:dyDescent="0.25"/>
    <row r="343" s="168" customFormat="1" x14ac:dyDescent="0.25"/>
    <row r="344" s="168" customFormat="1" x14ac:dyDescent="0.25"/>
    <row r="345" s="168" customFormat="1" x14ac:dyDescent="0.25"/>
    <row r="346" s="168" customFormat="1" x14ac:dyDescent="0.25"/>
    <row r="347" s="168" customFormat="1" x14ac:dyDescent="0.25"/>
    <row r="348" s="168" customFormat="1" x14ac:dyDescent="0.25"/>
    <row r="349" s="168" customFormat="1" x14ac:dyDescent="0.25"/>
    <row r="350" s="168" customFormat="1" x14ac:dyDescent="0.25"/>
    <row r="351" s="168" customFormat="1" x14ac:dyDescent="0.25"/>
    <row r="352" s="168" customFormat="1" x14ac:dyDescent="0.25"/>
    <row r="353" s="168" customFormat="1" x14ac:dyDescent="0.25"/>
    <row r="354" s="168" customFormat="1" x14ac:dyDescent="0.25"/>
    <row r="355" s="168" customFormat="1" x14ac:dyDescent="0.25"/>
    <row r="356" s="168" customFormat="1" x14ac:dyDescent="0.25"/>
    <row r="357" s="168" customFormat="1" x14ac:dyDescent="0.25"/>
    <row r="358" s="168" customFormat="1" x14ac:dyDescent="0.25"/>
    <row r="359" s="168" customFormat="1" x14ac:dyDescent="0.25"/>
    <row r="360" s="168" customFormat="1" x14ac:dyDescent="0.25"/>
    <row r="361" s="168" customFormat="1" x14ac:dyDescent="0.25"/>
    <row r="362" s="168" customFormat="1" x14ac:dyDescent="0.25"/>
    <row r="363" s="168" customFormat="1" x14ac:dyDescent="0.25"/>
    <row r="364" s="168" customFormat="1" x14ac:dyDescent="0.25"/>
    <row r="365" s="168" customFormat="1" x14ac:dyDescent="0.25"/>
    <row r="366" s="168" customFormat="1" x14ac:dyDescent="0.25"/>
    <row r="367" s="168" customFormat="1" x14ac:dyDescent="0.25"/>
    <row r="368" s="168" customFormat="1" x14ac:dyDescent="0.25"/>
    <row r="369" s="168" customFormat="1" x14ac:dyDescent="0.25"/>
    <row r="370" s="168" customFormat="1" x14ac:dyDescent="0.25"/>
    <row r="371" s="168" customFormat="1" x14ac:dyDescent="0.25"/>
    <row r="372" s="168" customFormat="1" x14ac:dyDescent="0.25"/>
    <row r="373" s="168" customFormat="1" x14ac:dyDescent="0.25"/>
    <row r="374" s="168" customFormat="1" x14ac:dyDescent="0.25"/>
    <row r="375" s="168" customFormat="1" x14ac:dyDescent="0.25"/>
    <row r="376" s="168" customFormat="1" x14ac:dyDescent="0.25"/>
    <row r="377" s="168" customFormat="1" x14ac:dyDescent="0.25"/>
    <row r="378" s="168" customFormat="1" x14ac:dyDescent="0.25"/>
    <row r="379" s="168" customFormat="1" x14ac:dyDescent="0.25"/>
    <row r="380" s="168" customFormat="1" x14ac:dyDescent="0.25"/>
    <row r="381" s="168" customFormat="1" x14ac:dyDescent="0.25"/>
    <row r="382" s="168" customFormat="1" x14ac:dyDescent="0.25"/>
    <row r="383" s="168" customFormat="1" x14ac:dyDescent="0.25"/>
    <row r="384" s="168" customFormat="1" x14ac:dyDescent="0.25"/>
    <row r="385" s="168" customFormat="1" x14ac:dyDescent="0.25"/>
    <row r="386" s="168" customFormat="1" x14ac:dyDescent="0.25"/>
    <row r="387" s="168" customFormat="1" x14ac:dyDescent="0.25"/>
    <row r="388" s="168" customFormat="1" x14ac:dyDescent="0.25"/>
    <row r="389" s="168" customFormat="1" x14ac:dyDescent="0.25"/>
    <row r="390" s="168" customFormat="1" x14ac:dyDescent="0.25"/>
    <row r="391" s="168" customFormat="1" x14ac:dyDescent="0.25"/>
    <row r="392" s="168" customFormat="1" x14ac:dyDescent="0.25"/>
    <row r="393" s="168" customFormat="1" x14ac:dyDescent="0.25"/>
    <row r="394" s="168" customFormat="1" x14ac:dyDescent="0.25"/>
    <row r="395" s="168" customFormat="1" x14ac:dyDescent="0.25"/>
    <row r="396" s="168" customFormat="1" x14ac:dyDescent="0.25"/>
    <row r="397" s="168" customFormat="1" x14ac:dyDescent="0.25"/>
    <row r="398" s="168" customFormat="1" x14ac:dyDescent="0.25"/>
    <row r="399" s="168" customFormat="1" x14ac:dyDescent="0.25"/>
    <row r="400" s="168" customFormat="1" x14ac:dyDescent="0.25"/>
    <row r="401" s="168" customFormat="1" x14ac:dyDescent="0.25"/>
    <row r="402" s="168" customFormat="1" x14ac:dyDescent="0.25"/>
    <row r="403" s="168" customFormat="1" x14ac:dyDescent="0.25"/>
    <row r="404" s="168" customFormat="1" x14ac:dyDescent="0.25"/>
    <row r="405" s="168" customFormat="1" x14ac:dyDescent="0.25"/>
    <row r="406" s="168" customFormat="1" x14ac:dyDescent="0.25"/>
    <row r="407" s="168" customFormat="1" x14ac:dyDescent="0.25"/>
    <row r="408" s="168" customFormat="1" x14ac:dyDescent="0.25"/>
    <row r="409" s="168" customFormat="1" x14ac:dyDescent="0.25"/>
    <row r="410" s="168" customFormat="1" x14ac:dyDescent="0.25"/>
    <row r="411" s="168" customFormat="1" x14ac:dyDescent="0.25"/>
    <row r="412" s="168" customFormat="1" x14ac:dyDescent="0.25"/>
    <row r="413" s="168" customFormat="1" x14ac:dyDescent="0.25"/>
    <row r="414" s="168" customFormat="1" x14ac:dyDescent="0.25"/>
    <row r="415" s="168" customFormat="1" x14ac:dyDescent="0.25"/>
    <row r="416" s="168" customFormat="1" x14ac:dyDescent="0.25"/>
    <row r="417" s="168" customFormat="1" x14ac:dyDescent="0.25"/>
    <row r="418" s="168" customFormat="1" x14ac:dyDescent="0.25"/>
    <row r="419" s="168" customFormat="1" x14ac:dyDescent="0.25"/>
    <row r="420" s="168" customFormat="1" x14ac:dyDescent="0.25"/>
    <row r="421" s="168" customFormat="1" x14ac:dyDescent="0.25"/>
    <row r="422" s="168" customFormat="1" x14ac:dyDescent="0.25"/>
    <row r="423" s="168" customFormat="1" x14ac:dyDescent="0.25"/>
    <row r="424" s="168" customFormat="1" x14ac:dyDescent="0.25"/>
    <row r="425" s="168" customFormat="1" x14ac:dyDescent="0.25"/>
    <row r="426" s="168" customFormat="1" x14ac:dyDescent="0.25"/>
    <row r="427" s="168" customFormat="1" x14ac:dyDescent="0.25"/>
    <row r="428" s="168" customFormat="1" x14ac:dyDescent="0.25"/>
    <row r="429" s="168" customFormat="1" x14ac:dyDescent="0.25"/>
    <row r="430" s="168" customFormat="1" x14ac:dyDescent="0.25"/>
    <row r="431" s="168" customFormat="1" x14ac:dyDescent="0.25"/>
    <row r="432" s="168" customFormat="1" x14ac:dyDescent="0.25"/>
    <row r="433" s="168" customFormat="1" x14ac:dyDescent="0.25"/>
    <row r="434" s="168" customFormat="1" x14ac:dyDescent="0.25"/>
    <row r="435" s="168" customFormat="1" x14ac:dyDescent="0.25"/>
    <row r="436" s="168" customFormat="1" x14ac:dyDescent="0.25"/>
    <row r="437" s="168" customFormat="1" x14ac:dyDescent="0.25"/>
    <row r="438" s="168" customFormat="1" x14ac:dyDescent="0.25"/>
    <row r="439" s="168" customFormat="1" x14ac:dyDescent="0.25"/>
    <row r="440" s="168" customFormat="1" x14ac:dyDescent="0.25"/>
    <row r="441" s="168" customFormat="1" x14ac:dyDescent="0.25"/>
    <row r="442" s="168" customFormat="1" x14ac:dyDescent="0.25"/>
    <row r="443" s="168" customFormat="1" x14ac:dyDescent="0.25"/>
    <row r="444" s="168" customFormat="1" x14ac:dyDescent="0.25"/>
    <row r="445" s="168" customFormat="1" x14ac:dyDescent="0.25"/>
    <row r="446" s="168" customFormat="1" x14ac:dyDescent="0.25"/>
    <row r="447" s="168" customFormat="1" x14ac:dyDescent="0.25"/>
    <row r="448" s="168" customFormat="1" x14ac:dyDescent="0.25"/>
    <row r="449" s="168" customFormat="1" x14ac:dyDescent="0.25"/>
    <row r="450" s="168" customFormat="1" x14ac:dyDescent="0.25"/>
    <row r="451" s="168" customFormat="1" x14ac:dyDescent="0.25"/>
    <row r="452" s="168" customFormat="1" x14ac:dyDescent="0.25"/>
    <row r="453" s="168" customFormat="1" x14ac:dyDescent="0.25"/>
    <row r="454" s="168" customFormat="1" x14ac:dyDescent="0.25"/>
    <row r="455" s="168" customFormat="1" x14ac:dyDescent="0.25"/>
    <row r="456" s="168" customFormat="1" x14ac:dyDescent="0.25"/>
    <row r="457" s="168" customFormat="1" x14ac:dyDescent="0.25"/>
    <row r="458" s="168" customFormat="1" x14ac:dyDescent="0.25"/>
    <row r="459" s="168" customFormat="1" x14ac:dyDescent="0.25"/>
    <row r="460" s="168" customFormat="1" x14ac:dyDescent="0.25"/>
    <row r="461" s="168" customFormat="1" x14ac:dyDescent="0.25"/>
    <row r="462" s="168" customFormat="1" x14ac:dyDescent="0.25"/>
    <row r="463" s="168" customFormat="1" x14ac:dyDescent="0.25"/>
    <row r="464" s="168" customFormat="1" x14ac:dyDescent="0.25"/>
    <row r="465" s="168" customFormat="1" x14ac:dyDescent="0.25"/>
    <row r="466" s="168" customFormat="1" x14ac:dyDescent="0.25"/>
    <row r="467" s="168" customFormat="1" x14ac:dyDescent="0.25"/>
    <row r="468" s="168" customFormat="1" x14ac:dyDescent="0.25"/>
    <row r="469" s="168" customFormat="1" x14ac:dyDescent="0.25"/>
    <row r="470" s="168" customFormat="1" x14ac:dyDescent="0.25"/>
    <row r="471" s="168" customFormat="1" x14ac:dyDescent="0.25"/>
    <row r="472" s="168" customFormat="1" x14ac:dyDescent="0.25"/>
    <row r="473" s="168" customFormat="1" x14ac:dyDescent="0.25"/>
    <row r="474" s="168" customFormat="1" x14ac:dyDescent="0.25"/>
    <row r="475" s="168" customFormat="1" x14ac:dyDescent="0.25"/>
    <row r="476" s="168" customFormat="1" x14ac:dyDescent="0.25"/>
    <row r="477" s="168" customFormat="1" x14ac:dyDescent="0.25"/>
    <row r="478" s="168" customFormat="1" x14ac:dyDescent="0.25"/>
    <row r="479" s="168" customFormat="1" x14ac:dyDescent="0.25"/>
    <row r="480" s="168" customFormat="1" x14ac:dyDescent="0.25"/>
    <row r="481" s="168" customFormat="1" x14ac:dyDescent="0.25"/>
    <row r="482" s="168" customFormat="1" x14ac:dyDescent="0.25"/>
    <row r="483" s="168" customFormat="1" x14ac:dyDescent="0.25"/>
    <row r="484" s="168" customFormat="1" x14ac:dyDescent="0.25"/>
    <row r="485" s="168" customFormat="1" x14ac:dyDescent="0.25"/>
    <row r="486" s="168" customFormat="1" x14ac:dyDescent="0.25"/>
    <row r="487" s="168" customFormat="1" x14ac:dyDescent="0.25"/>
    <row r="488" s="168" customFormat="1" x14ac:dyDescent="0.25"/>
    <row r="489" s="168" customFormat="1" x14ac:dyDescent="0.25"/>
    <row r="490" s="168" customFormat="1" x14ac:dyDescent="0.25"/>
    <row r="491" s="168" customFormat="1" x14ac:dyDescent="0.25"/>
    <row r="492" s="168" customFormat="1" x14ac:dyDescent="0.25"/>
    <row r="493" s="168" customFormat="1" x14ac:dyDescent="0.25"/>
    <row r="494" s="168" customFormat="1" x14ac:dyDescent="0.25"/>
    <row r="495" s="168" customFormat="1" x14ac:dyDescent="0.25"/>
    <row r="496" s="168" customFormat="1" x14ac:dyDescent="0.25"/>
    <row r="497" s="168" customFormat="1" x14ac:dyDescent="0.25"/>
    <row r="498" s="168" customFormat="1" x14ac:dyDescent="0.25"/>
    <row r="499" s="168" customFormat="1" x14ac:dyDescent="0.25"/>
    <row r="500" s="168" customFormat="1" x14ac:dyDescent="0.25"/>
    <row r="501" s="168" customFormat="1" x14ac:dyDescent="0.25"/>
    <row r="502" s="168" customFormat="1" x14ac:dyDescent="0.25"/>
    <row r="503" s="168" customFormat="1" x14ac:dyDescent="0.25"/>
    <row r="504" s="168" customFormat="1" x14ac:dyDescent="0.25"/>
    <row r="505" s="168" customFormat="1" x14ac:dyDescent="0.25"/>
    <row r="506" s="168" customFormat="1" x14ac:dyDescent="0.25"/>
    <row r="507" s="168" customFormat="1" x14ac:dyDescent="0.25"/>
    <row r="508" s="168" customFormat="1" x14ac:dyDescent="0.25"/>
    <row r="509" s="168" customFormat="1" x14ac:dyDescent="0.25"/>
    <row r="510" s="168" customFormat="1" x14ac:dyDescent="0.25"/>
    <row r="511" s="168" customFormat="1" x14ac:dyDescent="0.25"/>
    <row r="512" s="168" customFormat="1" x14ac:dyDescent="0.25"/>
    <row r="513" s="168" customFormat="1" x14ac:dyDescent="0.25"/>
    <row r="514" s="168" customFormat="1" x14ac:dyDescent="0.25"/>
    <row r="515" s="168" customFormat="1" x14ac:dyDescent="0.25"/>
    <row r="516" s="168" customFormat="1" x14ac:dyDescent="0.25"/>
    <row r="517" s="168" customFormat="1" x14ac:dyDescent="0.25"/>
    <row r="518" s="168" customFormat="1" x14ac:dyDescent="0.25"/>
    <row r="519" s="168" customFormat="1" x14ac:dyDescent="0.25"/>
    <row r="520" s="168" customFormat="1" x14ac:dyDescent="0.25"/>
    <row r="521" s="168" customFormat="1" x14ac:dyDescent="0.25"/>
    <row r="522" s="168" customFormat="1" x14ac:dyDescent="0.25"/>
    <row r="523" s="168" customFormat="1" x14ac:dyDescent="0.25"/>
    <row r="524" s="168" customFormat="1" x14ac:dyDescent="0.25"/>
    <row r="525" s="168" customFormat="1" x14ac:dyDescent="0.25"/>
    <row r="526" s="168" customFormat="1" x14ac:dyDescent="0.25"/>
    <row r="527" s="168" customFormat="1" x14ac:dyDescent="0.25"/>
    <row r="528" s="168" customFormat="1" x14ac:dyDescent="0.25"/>
    <row r="529" s="168" customFormat="1" x14ac:dyDescent="0.25"/>
    <row r="530" s="168" customFormat="1" x14ac:dyDescent="0.25"/>
    <row r="531" s="168" customFormat="1" x14ac:dyDescent="0.25"/>
    <row r="532" s="168" customFormat="1" x14ac:dyDescent="0.25"/>
    <row r="533" s="168" customFormat="1" x14ac:dyDescent="0.25"/>
    <row r="534" s="168" customFormat="1" x14ac:dyDescent="0.25"/>
    <row r="535" s="168" customFormat="1" x14ac:dyDescent="0.25"/>
    <row r="536" s="168" customFormat="1" x14ac:dyDescent="0.25"/>
    <row r="537" s="168" customFormat="1" x14ac:dyDescent="0.25"/>
    <row r="538" s="168" customFormat="1" x14ac:dyDescent="0.25"/>
    <row r="539" s="168" customFormat="1" x14ac:dyDescent="0.25"/>
    <row r="540" s="168" customFormat="1" x14ac:dyDescent="0.25"/>
    <row r="541" s="168" customFormat="1" x14ac:dyDescent="0.25"/>
    <row r="542" s="168" customFormat="1" x14ac:dyDescent="0.25"/>
    <row r="543" s="168" customFormat="1" x14ac:dyDescent="0.25"/>
    <row r="544" s="168" customFormat="1" x14ac:dyDescent="0.25"/>
    <row r="545" s="168" customFormat="1" x14ac:dyDescent="0.25"/>
    <row r="546" s="168" customFormat="1" x14ac:dyDescent="0.25"/>
    <row r="547" s="168" customFormat="1" x14ac:dyDescent="0.25"/>
    <row r="548" s="168" customFormat="1" x14ac:dyDescent="0.25"/>
    <row r="549" s="168" customFormat="1" x14ac:dyDescent="0.25"/>
    <row r="550" s="168" customFormat="1" x14ac:dyDescent="0.25"/>
    <row r="551" s="168" customFormat="1" x14ac:dyDescent="0.25"/>
    <row r="552" s="168" customFormat="1" x14ac:dyDescent="0.25"/>
    <row r="553" s="168" customFormat="1" x14ac:dyDescent="0.25"/>
    <row r="554" s="168" customFormat="1" x14ac:dyDescent="0.25"/>
    <row r="555" s="168" customFormat="1" x14ac:dyDescent="0.25"/>
    <row r="556" s="168" customFormat="1" x14ac:dyDescent="0.25"/>
    <row r="557" s="168" customFormat="1" x14ac:dyDescent="0.25"/>
    <row r="558" s="168" customFormat="1" x14ac:dyDescent="0.25"/>
    <row r="559" s="168" customFormat="1" x14ac:dyDescent="0.25"/>
    <row r="560" s="168" customFormat="1" x14ac:dyDescent="0.25"/>
    <row r="561" s="168" customFormat="1" x14ac:dyDescent="0.25"/>
    <row r="562" s="168" customFormat="1" x14ac:dyDescent="0.25"/>
    <row r="563" s="168" customFormat="1" x14ac:dyDescent="0.25"/>
    <row r="564" s="168" customFormat="1" x14ac:dyDescent="0.25"/>
    <row r="565" s="168" customFormat="1" x14ac:dyDescent="0.25"/>
    <row r="566" s="168" customFormat="1" x14ac:dyDescent="0.25"/>
    <row r="567" s="168" customFormat="1" x14ac:dyDescent="0.25"/>
    <row r="568" s="168" customFormat="1" x14ac:dyDescent="0.25"/>
    <row r="569" s="168" customFormat="1" x14ac:dyDescent="0.25"/>
    <row r="570" s="168" customFormat="1" x14ac:dyDescent="0.25"/>
    <row r="571" s="168" customFormat="1" x14ac:dyDescent="0.25"/>
    <row r="572" s="168" customFormat="1" x14ac:dyDescent="0.25"/>
    <row r="573" s="168" customFormat="1" x14ac:dyDescent="0.25"/>
    <row r="574" s="168" customFormat="1" x14ac:dyDescent="0.25"/>
    <row r="575" s="168" customFormat="1" x14ac:dyDescent="0.25"/>
    <row r="576" s="168" customFormat="1" x14ac:dyDescent="0.25"/>
    <row r="577" s="168" customFormat="1" x14ac:dyDescent="0.25"/>
    <row r="578" s="168" customFormat="1" x14ac:dyDescent="0.25"/>
    <row r="579" s="168" customFormat="1" x14ac:dyDescent="0.25"/>
    <row r="580" s="168" customFormat="1" x14ac:dyDescent="0.25"/>
    <row r="581" s="168" customFormat="1" x14ac:dyDescent="0.25"/>
    <row r="582" s="168" customFormat="1" x14ac:dyDescent="0.25"/>
    <row r="583" s="168" customFormat="1" x14ac:dyDescent="0.25"/>
    <row r="584" s="168" customFormat="1" x14ac:dyDescent="0.25"/>
    <row r="585" s="168" customFormat="1" x14ac:dyDescent="0.25"/>
    <row r="586" s="168" customFormat="1" x14ac:dyDescent="0.25"/>
    <row r="587" s="168" customFormat="1" x14ac:dyDescent="0.25"/>
    <row r="588" s="168" customFormat="1" x14ac:dyDescent="0.25"/>
    <row r="589" s="168" customFormat="1" x14ac:dyDescent="0.25"/>
    <row r="590" s="168" customFormat="1" x14ac:dyDescent="0.25"/>
    <row r="591" s="168" customFormat="1" x14ac:dyDescent="0.25"/>
    <row r="592" s="168" customFormat="1" x14ac:dyDescent="0.25"/>
    <row r="593" s="168" customFormat="1" x14ac:dyDescent="0.25"/>
    <row r="594" s="168" customFormat="1" x14ac:dyDescent="0.25"/>
    <row r="595" s="168" customFormat="1" x14ac:dyDescent="0.25"/>
    <row r="596" s="168" customFormat="1" x14ac:dyDescent="0.25"/>
    <row r="597" s="168" customFormat="1" x14ac:dyDescent="0.25"/>
    <row r="598" s="168" customFormat="1" x14ac:dyDescent="0.25"/>
    <row r="599" s="168" customFormat="1" x14ac:dyDescent="0.25"/>
    <row r="600" s="168" customFormat="1" x14ac:dyDescent="0.25"/>
    <row r="601" s="168" customFormat="1" x14ac:dyDescent="0.25"/>
    <row r="602" s="168" customFormat="1" x14ac:dyDescent="0.25"/>
    <row r="603" s="168" customFormat="1" x14ac:dyDescent="0.25"/>
    <row r="604" s="168" customFormat="1" x14ac:dyDescent="0.25"/>
    <row r="605" s="168" customFormat="1" x14ac:dyDescent="0.25"/>
    <row r="606" s="168" customFormat="1" x14ac:dyDescent="0.25"/>
    <row r="607" s="168" customFormat="1" x14ac:dyDescent="0.25"/>
    <row r="608" s="168" customFormat="1" x14ac:dyDescent="0.25"/>
    <row r="609" s="168" customFormat="1" x14ac:dyDescent="0.25"/>
    <row r="610" s="168" customFormat="1" x14ac:dyDescent="0.25"/>
    <row r="611" s="168" customFormat="1" x14ac:dyDescent="0.25"/>
    <row r="612" s="168" customFormat="1" x14ac:dyDescent="0.25"/>
    <row r="613" s="168" customFormat="1" x14ac:dyDescent="0.25"/>
    <row r="614" s="168" customFormat="1" x14ac:dyDescent="0.25"/>
    <row r="615" s="168" customFormat="1" x14ac:dyDescent="0.25"/>
    <row r="616" s="168" customFormat="1" x14ac:dyDescent="0.25"/>
    <row r="617" s="168" customFormat="1" x14ac:dyDescent="0.25"/>
    <row r="618" s="168" customFormat="1" x14ac:dyDescent="0.25"/>
    <row r="619" s="168" customFormat="1" x14ac:dyDescent="0.25"/>
    <row r="620" s="168" customFormat="1" x14ac:dyDescent="0.25"/>
    <row r="621" s="168" customFormat="1" x14ac:dyDescent="0.25"/>
    <row r="622" s="168" customFormat="1" x14ac:dyDescent="0.25"/>
    <row r="623" s="168" customFormat="1" x14ac:dyDescent="0.25"/>
    <row r="624" s="168" customFormat="1" x14ac:dyDescent="0.25"/>
    <row r="625" s="168" customFormat="1" x14ac:dyDescent="0.25"/>
    <row r="626" s="168" customFormat="1" x14ac:dyDescent="0.25"/>
    <row r="627" s="168" customFormat="1" x14ac:dyDescent="0.25"/>
    <row r="628" s="168" customFormat="1" x14ac:dyDescent="0.25"/>
    <row r="629" s="168" customFormat="1" x14ac:dyDescent="0.25"/>
    <row r="630" s="168" customFormat="1" x14ac:dyDescent="0.25"/>
    <row r="631" s="168" customFormat="1" x14ac:dyDescent="0.25"/>
    <row r="632" s="168" customFormat="1" x14ac:dyDescent="0.25"/>
    <row r="633" s="168" customFormat="1" x14ac:dyDescent="0.25"/>
    <row r="634" s="168" customFormat="1" x14ac:dyDescent="0.25"/>
    <row r="635" s="168" customFormat="1" x14ac:dyDescent="0.25"/>
    <row r="636" s="168" customFormat="1" x14ac:dyDescent="0.25"/>
    <row r="637" s="168" customFormat="1" x14ac:dyDescent="0.25"/>
    <row r="638" s="168" customFormat="1" x14ac:dyDescent="0.25"/>
    <row r="639" s="168" customFormat="1" x14ac:dyDescent="0.25"/>
    <row r="640" s="168" customFormat="1" x14ac:dyDescent="0.25"/>
    <row r="641" s="168" customFormat="1" x14ac:dyDescent="0.25"/>
    <row r="642" s="168" customFormat="1" x14ac:dyDescent="0.25"/>
    <row r="643" s="168" customFormat="1" x14ac:dyDescent="0.25"/>
    <row r="644" s="168" customFormat="1" x14ac:dyDescent="0.25"/>
    <row r="645" s="168" customFormat="1" x14ac:dyDescent="0.25"/>
    <row r="646" s="168" customFormat="1" x14ac:dyDescent="0.25"/>
    <row r="647" s="168" customFormat="1" x14ac:dyDescent="0.25"/>
    <row r="648" s="168" customFormat="1" x14ac:dyDescent="0.25"/>
    <row r="649" s="168" customFormat="1" x14ac:dyDescent="0.25"/>
    <row r="650" s="168" customFormat="1" x14ac:dyDescent="0.25"/>
    <row r="651" s="168" customFormat="1" x14ac:dyDescent="0.25"/>
    <row r="652" s="168" customFormat="1" x14ac:dyDescent="0.25"/>
    <row r="653" s="168" customFormat="1" x14ac:dyDescent="0.25"/>
    <row r="654" s="168" customFormat="1" x14ac:dyDescent="0.25"/>
    <row r="655" s="168" customFormat="1" x14ac:dyDescent="0.25"/>
    <row r="656" s="168" customFormat="1" x14ac:dyDescent="0.25"/>
    <row r="657" s="168" customFormat="1" x14ac:dyDescent="0.25"/>
  </sheetData>
  <mergeCells count="19">
    <mergeCell ref="W2:Z2"/>
    <mergeCell ref="W3:Z3"/>
    <mergeCell ref="W17:Z17"/>
    <mergeCell ref="G17:J17"/>
    <mergeCell ref="K17:N17"/>
    <mergeCell ref="S2:V2"/>
    <mergeCell ref="S3:V3"/>
    <mergeCell ref="S17:V17"/>
    <mergeCell ref="O2:R2"/>
    <mergeCell ref="O3:R3"/>
    <mergeCell ref="O17:R17"/>
    <mergeCell ref="A17:A18"/>
    <mergeCell ref="A2:A4"/>
    <mergeCell ref="C2:N2"/>
    <mergeCell ref="B2:B4"/>
    <mergeCell ref="K3:N3"/>
    <mergeCell ref="G3:J3"/>
    <mergeCell ref="C3:F3"/>
    <mergeCell ref="C17:F17"/>
  </mergeCells>
  <phoneticPr fontId="37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L458"/>
  <sheetViews>
    <sheetView workbookViewId="0">
      <selection activeCell="F10" sqref="F10"/>
    </sheetView>
  </sheetViews>
  <sheetFormatPr defaultRowHeight="15" x14ac:dyDescent="0.25"/>
  <cols>
    <col min="1" max="1" width="35.85546875" bestFit="1" customWidth="1"/>
    <col min="2" max="2" width="8" hidden="1" customWidth="1"/>
    <col min="3" max="3" width="8.28515625" customWidth="1"/>
    <col min="4" max="4" width="9.140625" customWidth="1"/>
    <col min="5" max="17" width="8.42578125" customWidth="1"/>
    <col min="18" max="90" width="9" style="168"/>
  </cols>
  <sheetData>
    <row r="1" spans="1:66" s="168" customFormat="1" ht="16.5" thickBot="1" x14ac:dyDescent="0.3">
      <c r="A1" s="4" t="s">
        <v>236</v>
      </c>
    </row>
    <row r="2" spans="1:66" s="168" customFormat="1" ht="15.75" thickBot="1" x14ac:dyDescent="0.3">
      <c r="C2" s="472" t="s">
        <v>318</v>
      </c>
      <c r="D2" s="391"/>
      <c r="E2" s="391"/>
      <c r="F2" s="391"/>
      <c r="G2" s="391"/>
      <c r="H2" s="391"/>
      <c r="I2" s="391"/>
      <c r="J2" s="473"/>
      <c r="K2" s="473"/>
      <c r="L2" s="473"/>
      <c r="M2" s="473"/>
      <c r="N2" s="473"/>
      <c r="O2" s="473"/>
      <c r="Q2" s="346"/>
    </row>
    <row r="3" spans="1:66" x14ac:dyDescent="0.25">
      <c r="A3" t="s">
        <v>326</v>
      </c>
      <c r="B3" s="392"/>
      <c r="C3" s="392"/>
      <c r="D3" s="392"/>
      <c r="E3" s="392"/>
      <c r="F3" s="392"/>
      <c r="G3" s="392"/>
      <c r="H3" s="392"/>
      <c r="I3" s="392"/>
      <c r="J3" s="392"/>
      <c r="K3" s="392"/>
      <c r="L3" s="392"/>
      <c r="M3" s="392"/>
      <c r="N3" s="392"/>
      <c r="O3" s="392"/>
      <c r="P3" s="392"/>
      <c r="Q3" s="392"/>
      <c r="R3" s="392"/>
      <c r="S3" s="392"/>
      <c r="T3" s="392"/>
      <c r="U3" s="392"/>
      <c r="V3" s="392"/>
      <c r="W3" s="392"/>
      <c r="X3" s="392"/>
      <c r="Y3" s="392"/>
      <c r="Z3" s="392"/>
      <c r="AA3" s="392"/>
      <c r="AB3" s="392"/>
      <c r="AC3" s="392"/>
      <c r="AD3" s="392"/>
      <c r="AE3" s="392"/>
      <c r="AF3" s="392"/>
      <c r="AG3" s="392"/>
      <c r="AH3" s="392"/>
      <c r="AI3" s="392"/>
      <c r="AJ3" s="392"/>
      <c r="AK3" s="392"/>
      <c r="AL3" s="392"/>
      <c r="AM3" s="392"/>
      <c r="AN3" s="392"/>
      <c r="AO3" s="392"/>
      <c r="AP3" s="392"/>
      <c r="AQ3" s="392"/>
      <c r="AR3" s="392"/>
      <c r="AS3" s="392"/>
      <c r="AT3" s="392"/>
      <c r="AU3" s="392"/>
      <c r="AV3" s="392"/>
      <c r="AW3" s="392"/>
      <c r="AX3" s="392"/>
      <c r="AY3" s="392"/>
      <c r="AZ3" s="392"/>
      <c r="BA3" s="392"/>
      <c r="BB3" s="392"/>
      <c r="BC3" s="392"/>
      <c r="BD3" s="392"/>
      <c r="BE3" s="392"/>
      <c r="BF3" s="392"/>
      <c r="BG3" s="392"/>
      <c r="BH3" s="392"/>
      <c r="BI3" s="392"/>
      <c r="BJ3" s="392"/>
      <c r="BK3" s="392"/>
      <c r="BL3" s="392"/>
      <c r="BM3" s="392"/>
      <c r="BN3" s="392"/>
    </row>
    <row r="4" spans="1:66" x14ac:dyDescent="0.25">
      <c r="A4" s="387"/>
      <c r="B4" s="369">
        <v>2026</v>
      </c>
      <c r="C4" s="370"/>
      <c r="D4" s="370"/>
      <c r="E4" s="371"/>
      <c r="F4" s="369">
        <f>B4+1</f>
        <v>2027</v>
      </c>
      <c r="G4" s="370"/>
      <c r="H4" s="370"/>
      <c r="I4" s="371"/>
      <c r="J4" s="369">
        <f>F4+1</f>
        <v>2028</v>
      </c>
      <c r="K4" s="370"/>
      <c r="L4" s="370"/>
      <c r="M4" s="371"/>
      <c r="N4" s="369">
        <f>J4+1</f>
        <v>2029</v>
      </c>
      <c r="O4" s="370"/>
      <c r="P4" s="370"/>
      <c r="Q4" s="371"/>
      <c r="R4" s="369">
        <f>N4+1</f>
        <v>2030</v>
      </c>
      <c r="S4" s="370"/>
      <c r="T4" s="370"/>
      <c r="U4" s="371"/>
      <c r="V4" s="369">
        <f>R4+1</f>
        <v>2031</v>
      </c>
      <c r="W4" s="370"/>
      <c r="X4" s="370"/>
      <c r="Y4" s="371"/>
    </row>
    <row r="5" spans="1:66" x14ac:dyDescent="0.25">
      <c r="A5" s="387"/>
      <c r="B5" s="6" t="s">
        <v>273</v>
      </c>
      <c r="C5" s="6" t="s">
        <v>274</v>
      </c>
      <c r="D5" s="6" t="s">
        <v>275</v>
      </c>
      <c r="E5" s="6" t="s">
        <v>276</v>
      </c>
      <c r="F5" s="6" t="s">
        <v>277</v>
      </c>
      <c r="G5" s="6" t="s">
        <v>278</v>
      </c>
      <c r="H5" s="6" t="s">
        <v>279</v>
      </c>
      <c r="I5" s="6" t="s">
        <v>280</v>
      </c>
      <c r="J5" s="6" t="s">
        <v>286</v>
      </c>
      <c r="K5" s="6" t="s">
        <v>287</v>
      </c>
      <c r="L5" s="6" t="s">
        <v>288</v>
      </c>
      <c r="M5" s="6" t="s">
        <v>289</v>
      </c>
      <c r="N5" s="6" t="s">
        <v>290</v>
      </c>
      <c r="O5" s="6" t="s">
        <v>296</v>
      </c>
      <c r="P5" s="6" t="s">
        <v>297</v>
      </c>
      <c r="Q5" s="6" t="s">
        <v>298</v>
      </c>
      <c r="R5" s="6" t="s">
        <v>299</v>
      </c>
      <c r="S5" s="6" t="s">
        <v>300</v>
      </c>
      <c r="T5" s="6" t="s">
        <v>301</v>
      </c>
      <c r="U5" s="6" t="s">
        <v>302</v>
      </c>
      <c r="V5" s="6" t="s">
        <v>303</v>
      </c>
      <c r="W5" s="6" t="s">
        <v>317</v>
      </c>
      <c r="X5" s="6" t="s">
        <v>328</v>
      </c>
      <c r="Y5" s="6" t="s">
        <v>329</v>
      </c>
    </row>
    <row r="6" spans="1:66" x14ac:dyDescent="0.25">
      <c r="A6" s="161" t="s">
        <v>55</v>
      </c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</row>
    <row r="7" spans="1:66" x14ac:dyDescent="0.25">
      <c r="A7" s="2" t="s">
        <v>56</v>
      </c>
      <c r="B7" s="353">
        <f>BS!B7</f>
        <v>0</v>
      </c>
      <c r="C7" s="353">
        <f>BS!C7</f>
        <v>0</v>
      </c>
      <c r="D7" s="364">
        <f>BS!D7</f>
        <v>0</v>
      </c>
      <c r="E7" s="364">
        <f>BS!E7</f>
        <v>0</v>
      </c>
      <c r="F7" s="16">
        <f t="shared" ref="F7:Q7" si="0">E22</f>
        <v>0</v>
      </c>
      <c r="G7" s="16">
        <f t="shared" si="0"/>
        <v>0</v>
      </c>
      <c r="H7" s="16">
        <f t="shared" si="0"/>
        <v>0</v>
      </c>
      <c r="I7" s="16">
        <f t="shared" si="0"/>
        <v>0</v>
      </c>
      <c r="J7" s="16">
        <f t="shared" si="0"/>
        <v>0</v>
      </c>
      <c r="K7" s="16">
        <f t="shared" si="0"/>
        <v>0</v>
      </c>
      <c r="L7" s="16">
        <f t="shared" si="0"/>
        <v>0</v>
      </c>
      <c r="M7" s="16">
        <f t="shared" si="0"/>
        <v>0</v>
      </c>
      <c r="N7" s="16">
        <f t="shared" si="0"/>
        <v>0</v>
      </c>
      <c r="O7" s="16">
        <f t="shared" si="0"/>
        <v>0</v>
      </c>
      <c r="P7" s="16">
        <f t="shared" si="0"/>
        <v>0</v>
      </c>
      <c r="Q7" s="16">
        <f t="shared" si="0"/>
        <v>0</v>
      </c>
      <c r="R7" s="16">
        <f t="shared" ref="R7" si="1">Q22</f>
        <v>0</v>
      </c>
      <c r="S7" s="16">
        <f t="shared" ref="S7" si="2">R22</f>
        <v>0</v>
      </c>
      <c r="T7" s="16">
        <f t="shared" ref="T7" si="3">S22</f>
        <v>0</v>
      </c>
      <c r="U7" s="16">
        <f t="shared" ref="U7" si="4">T22</f>
        <v>0</v>
      </c>
      <c r="V7" s="16">
        <f t="shared" ref="V7" si="5">U22</f>
        <v>0</v>
      </c>
      <c r="W7" s="16">
        <f t="shared" ref="W7" si="6">V22</f>
        <v>0</v>
      </c>
      <c r="X7" s="16">
        <f t="shared" ref="X7" si="7">W22</f>
        <v>0</v>
      </c>
      <c r="Y7" s="16">
        <f t="shared" ref="Y7" si="8">X22</f>
        <v>0</v>
      </c>
    </row>
    <row r="8" spans="1:66" x14ac:dyDescent="0.25">
      <c r="A8" s="17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spans="1:66" x14ac:dyDescent="0.25">
      <c r="A9" s="26">
        <f>BS!C7</f>
        <v>0</v>
      </c>
      <c r="B9" s="16">
        <f>SUM(B10:B16)*sens!$B$19</f>
        <v>0</v>
      </c>
      <c r="C9" s="16">
        <f>SUM(C10:C16)*sens!$B$19</f>
        <v>0</v>
      </c>
      <c r="D9" s="16">
        <f>SUM(D10:D16)*sens!$B$19</f>
        <v>0</v>
      </c>
      <c r="E9" s="16">
        <f>SUM(E10:E16)*sens!$B$19</f>
        <v>0</v>
      </c>
      <c r="F9" s="16">
        <f>SUM(F10:F16)*sens!$B$19</f>
        <v>0</v>
      </c>
      <c r="G9" s="16">
        <f>SUM(G10:G16)*sens!$B$19</f>
        <v>0</v>
      </c>
      <c r="H9" s="16">
        <f>SUM(H10:H16)*sens!$B$19</f>
        <v>0</v>
      </c>
      <c r="I9" s="16">
        <f>SUM(I10:I16)*sens!$B$19</f>
        <v>0</v>
      </c>
      <c r="J9" s="16">
        <f>SUM(J10:J16)*sens!$B$19</f>
        <v>0</v>
      </c>
      <c r="K9" s="16">
        <f>SUM(K10:K16)*sens!$B$19</f>
        <v>0</v>
      </c>
      <c r="L9" s="16">
        <f>SUM(L10:L16)*sens!$B$19</f>
        <v>0</v>
      </c>
      <c r="M9" s="16">
        <f>SUM(M10:M16)*sens!$B$19</f>
        <v>0</v>
      </c>
      <c r="N9" s="16">
        <f>SUM(N10:N16)*sens!$B$19</f>
        <v>0</v>
      </c>
      <c r="O9" s="16">
        <f>SUM(O10:O16)*sens!$B$19</f>
        <v>0</v>
      </c>
      <c r="P9" s="16">
        <f>SUM(P10:P16)*sens!$B$19</f>
        <v>0</v>
      </c>
      <c r="Q9" s="16">
        <f>SUM(Q10:Q16)*sens!$B$19</f>
        <v>0</v>
      </c>
      <c r="R9" s="16">
        <f>SUM(R10:R16)*sens!$B$19</f>
        <v>0</v>
      </c>
      <c r="S9" s="16">
        <f>SUM(S10:S16)*sens!$B$19</f>
        <v>0</v>
      </c>
      <c r="T9" s="16">
        <f>SUM(T10:T16)*sens!$B$19</f>
        <v>0</v>
      </c>
      <c r="U9" s="16">
        <f>SUM(U10:U16)*sens!$B$19</f>
        <v>0</v>
      </c>
      <c r="V9" s="16">
        <f>SUM(V10:V16)*sens!$B$19</f>
        <v>0</v>
      </c>
      <c r="W9" s="16">
        <f>SUM(W10:W16)*sens!$B$19</f>
        <v>0</v>
      </c>
      <c r="X9" s="16">
        <f>SUM(X10:X16)*sens!$B$19</f>
        <v>0</v>
      </c>
      <c r="Y9" s="16">
        <f>SUM(Y10:Y16)*sens!$B$19</f>
        <v>0</v>
      </c>
    </row>
    <row r="10" spans="1:66" x14ac:dyDescent="0.25">
      <c r="A10" s="19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</row>
    <row r="11" spans="1:66" x14ac:dyDescent="0.25">
      <c r="A11" s="19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</row>
    <row r="12" spans="1:66" x14ac:dyDescent="0.25">
      <c r="A12" s="19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</row>
    <row r="13" spans="1:66" x14ac:dyDescent="0.25">
      <c r="A13" s="19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</row>
    <row r="14" spans="1:66" x14ac:dyDescent="0.25">
      <c r="A14" s="19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</row>
    <row r="15" spans="1:66" x14ac:dyDescent="0.25">
      <c r="A15" s="201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</row>
    <row r="16" spans="1:66" x14ac:dyDescent="0.25">
      <c r="A16" s="116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</row>
    <row r="17" spans="1:90" x14ac:dyDescent="0.25">
      <c r="A17" s="2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spans="1:90" x14ac:dyDescent="0.25">
      <c r="A18" s="2" t="s">
        <v>57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</row>
    <row r="19" spans="1:90" x14ac:dyDescent="0.25">
      <c r="A19" s="2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</row>
    <row r="20" spans="1:90" x14ac:dyDescent="0.25">
      <c r="A20" s="2" t="s">
        <v>292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</row>
    <row r="21" spans="1:90" x14ac:dyDescent="0.25">
      <c r="A21" s="2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spans="1:90" x14ac:dyDescent="0.25">
      <c r="A22" s="167" t="s">
        <v>58</v>
      </c>
      <c r="B22" s="158">
        <f t="shared" ref="B22:Q22" si="9">B7+B9-B18-B20</f>
        <v>0</v>
      </c>
      <c r="C22" s="158">
        <f t="shared" si="9"/>
        <v>0</v>
      </c>
      <c r="D22" s="158">
        <f t="shared" si="9"/>
        <v>0</v>
      </c>
      <c r="E22" s="158">
        <f t="shared" si="9"/>
        <v>0</v>
      </c>
      <c r="F22" s="158">
        <f t="shared" si="9"/>
        <v>0</v>
      </c>
      <c r="G22" s="158">
        <f t="shared" si="9"/>
        <v>0</v>
      </c>
      <c r="H22" s="158">
        <f t="shared" si="9"/>
        <v>0</v>
      </c>
      <c r="I22" s="158">
        <f t="shared" si="9"/>
        <v>0</v>
      </c>
      <c r="J22" s="158">
        <f t="shared" si="9"/>
        <v>0</v>
      </c>
      <c r="K22" s="158">
        <f t="shared" si="9"/>
        <v>0</v>
      </c>
      <c r="L22" s="158">
        <f t="shared" si="9"/>
        <v>0</v>
      </c>
      <c r="M22" s="158">
        <f t="shared" si="9"/>
        <v>0</v>
      </c>
      <c r="N22" s="158">
        <f t="shared" si="9"/>
        <v>0</v>
      </c>
      <c r="O22" s="158">
        <f t="shared" si="9"/>
        <v>0</v>
      </c>
      <c r="P22" s="158">
        <f t="shared" si="9"/>
        <v>0</v>
      </c>
      <c r="Q22" s="158">
        <f t="shared" si="9"/>
        <v>0</v>
      </c>
      <c r="R22" s="158">
        <f t="shared" ref="R22:U22" si="10">R7+R9-R18-R20</f>
        <v>0</v>
      </c>
      <c r="S22" s="158">
        <f t="shared" si="10"/>
        <v>0</v>
      </c>
      <c r="T22" s="158">
        <f t="shared" si="10"/>
        <v>0</v>
      </c>
      <c r="U22" s="158">
        <f t="shared" si="10"/>
        <v>0</v>
      </c>
      <c r="V22" s="158">
        <f t="shared" ref="V22:Y22" si="11">V7+V9-V18-V20</f>
        <v>0</v>
      </c>
      <c r="W22" s="158">
        <f t="shared" si="11"/>
        <v>0</v>
      </c>
      <c r="X22" s="158">
        <f t="shared" si="11"/>
        <v>0</v>
      </c>
      <c r="Y22" s="158">
        <f t="shared" si="11"/>
        <v>0</v>
      </c>
    </row>
    <row r="23" spans="1:9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90" x14ac:dyDescent="0.25">
      <c r="A24" s="162" t="s">
        <v>237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90" s="12" customFormat="1" ht="12.75" x14ac:dyDescent="0.2">
      <c r="A25" s="159" t="s">
        <v>56</v>
      </c>
      <c r="B25" s="354">
        <f>BS!B8</f>
        <v>0</v>
      </c>
      <c r="C25" s="354">
        <f>BS!C8</f>
        <v>0</v>
      </c>
      <c r="D25" s="365">
        <f>BS!D8</f>
        <v>0</v>
      </c>
      <c r="E25" s="365">
        <f>BS!E8</f>
        <v>0</v>
      </c>
      <c r="F25" s="163">
        <f t="shared" ref="F25:Q25" si="12">E28</f>
        <v>0</v>
      </c>
      <c r="G25" s="163">
        <f t="shared" si="12"/>
        <v>0</v>
      </c>
      <c r="H25" s="163">
        <f t="shared" si="12"/>
        <v>0</v>
      </c>
      <c r="I25" s="163">
        <f t="shared" si="12"/>
        <v>0</v>
      </c>
      <c r="J25" s="163">
        <f t="shared" si="12"/>
        <v>0</v>
      </c>
      <c r="K25" s="163">
        <f t="shared" si="12"/>
        <v>0</v>
      </c>
      <c r="L25" s="163">
        <f t="shared" si="12"/>
        <v>0</v>
      </c>
      <c r="M25" s="163">
        <f t="shared" si="12"/>
        <v>0</v>
      </c>
      <c r="N25" s="163">
        <f t="shared" si="12"/>
        <v>0</v>
      </c>
      <c r="O25" s="163">
        <f t="shared" si="12"/>
        <v>0</v>
      </c>
      <c r="P25" s="163">
        <f t="shared" si="12"/>
        <v>0</v>
      </c>
      <c r="Q25" s="163">
        <f t="shared" si="12"/>
        <v>0</v>
      </c>
      <c r="R25" s="163">
        <f t="shared" ref="R25" si="13">Q28</f>
        <v>0</v>
      </c>
      <c r="S25" s="163">
        <f t="shared" ref="S25" si="14">R28</f>
        <v>0</v>
      </c>
      <c r="T25" s="163">
        <f t="shared" ref="T25" si="15">S28</f>
        <v>0</v>
      </c>
      <c r="U25" s="163">
        <f t="shared" ref="U25" si="16">T28</f>
        <v>0</v>
      </c>
      <c r="V25" s="163">
        <f t="shared" ref="V25" si="17">U28</f>
        <v>0</v>
      </c>
      <c r="W25" s="163">
        <f t="shared" ref="W25" si="18">V28</f>
        <v>0</v>
      </c>
      <c r="X25" s="163">
        <f t="shared" ref="X25" si="19">W28</f>
        <v>0</v>
      </c>
      <c r="Y25" s="163">
        <f t="shared" ref="Y25" si="20">X28</f>
        <v>0</v>
      </c>
      <c r="Z25" s="186"/>
      <c r="AA25" s="186"/>
      <c r="AB25" s="186"/>
      <c r="AC25" s="186"/>
      <c r="AD25" s="186"/>
      <c r="AE25" s="186"/>
      <c r="AF25" s="186"/>
      <c r="AG25" s="186"/>
      <c r="AH25" s="186"/>
      <c r="AI25" s="186"/>
      <c r="AJ25" s="186"/>
      <c r="AK25" s="186"/>
      <c r="AL25" s="186"/>
      <c r="AM25" s="186"/>
      <c r="AN25" s="186"/>
      <c r="AO25" s="186"/>
      <c r="AP25" s="186"/>
      <c r="AQ25" s="186"/>
      <c r="AR25" s="186"/>
      <c r="AS25" s="186"/>
      <c r="AT25" s="186"/>
      <c r="AU25" s="186"/>
      <c r="AV25" s="186"/>
      <c r="AW25" s="186"/>
      <c r="AX25" s="186"/>
      <c r="AY25" s="186"/>
      <c r="AZ25" s="186"/>
      <c r="BA25" s="186"/>
      <c r="BB25" s="186"/>
      <c r="BC25" s="186"/>
      <c r="BD25" s="186"/>
      <c r="BE25" s="186"/>
      <c r="BF25" s="186"/>
      <c r="BG25" s="186"/>
      <c r="BH25" s="186"/>
      <c r="BI25" s="186"/>
      <c r="BJ25" s="186"/>
      <c r="BK25" s="186"/>
      <c r="BL25" s="186"/>
      <c r="BM25" s="186"/>
      <c r="BN25" s="186"/>
      <c r="BO25" s="186"/>
      <c r="BP25" s="186"/>
      <c r="BQ25" s="186"/>
      <c r="BR25" s="186"/>
      <c r="BS25" s="186"/>
      <c r="BT25" s="186"/>
      <c r="BU25" s="186"/>
      <c r="BV25" s="186"/>
      <c r="BW25" s="186"/>
      <c r="BX25" s="186"/>
      <c r="BY25" s="186"/>
      <c r="BZ25" s="186"/>
      <c r="CA25" s="186"/>
      <c r="CB25" s="186"/>
      <c r="CC25" s="186"/>
      <c r="CD25" s="186"/>
      <c r="CE25" s="186"/>
      <c r="CF25" s="186"/>
      <c r="CG25" s="186"/>
      <c r="CH25" s="186"/>
      <c r="CI25" s="186"/>
      <c r="CJ25" s="186"/>
      <c r="CK25" s="186"/>
      <c r="CL25" s="186"/>
    </row>
    <row r="26" spans="1:90" s="12" customFormat="1" ht="12.75" x14ac:dyDescent="0.2">
      <c r="A26" s="159" t="s">
        <v>234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86"/>
      <c r="AA26" s="186"/>
      <c r="AB26" s="186"/>
      <c r="AC26" s="186"/>
      <c r="AD26" s="186"/>
      <c r="AE26" s="186"/>
      <c r="AF26" s="186"/>
      <c r="AG26" s="186"/>
      <c r="AH26" s="186"/>
      <c r="AI26" s="186"/>
      <c r="AJ26" s="186"/>
      <c r="AK26" s="186"/>
      <c r="AL26" s="186"/>
      <c r="AM26" s="186"/>
      <c r="AN26" s="186"/>
      <c r="AO26" s="186"/>
      <c r="AP26" s="186"/>
      <c r="AQ26" s="186"/>
      <c r="AR26" s="186"/>
      <c r="AS26" s="186"/>
      <c r="AT26" s="186"/>
      <c r="AU26" s="186"/>
      <c r="AV26" s="186"/>
      <c r="AW26" s="186"/>
      <c r="AX26" s="186"/>
      <c r="AY26" s="186"/>
      <c r="AZ26" s="186"/>
      <c r="BA26" s="186"/>
      <c r="BB26" s="186"/>
      <c r="BC26" s="186"/>
      <c r="BD26" s="186"/>
      <c r="BE26" s="186"/>
      <c r="BF26" s="186"/>
      <c r="BG26" s="186"/>
      <c r="BH26" s="186"/>
      <c r="BI26" s="186"/>
      <c r="BJ26" s="186"/>
      <c r="BK26" s="186"/>
      <c r="BL26" s="186"/>
      <c r="BM26" s="186"/>
      <c r="BN26" s="186"/>
      <c r="BO26" s="186"/>
      <c r="BP26" s="186"/>
      <c r="BQ26" s="186"/>
      <c r="BR26" s="186"/>
      <c r="BS26" s="186"/>
      <c r="BT26" s="186"/>
      <c r="BU26" s="186"/>
      <c r="BV26" s="186"/>
      <c r="BW26" s="186"/>
      <c r="BX26" s="186"/>
      <c r="BY26" s="186"/>
      <c r="BZ26" s="186"/>
      <c r="CA26" s="186"/>
      <c r="CB26" s="186"/>
      <c r="CC26" s="186"/>
      <c r="CD26" s="186"/>
      <c r="CE26" s="186"/>
      <c r="CF26" s="186"/>
      <c r="CG26" s="186"/>
      <c r="CH26" s="186"/>
      <c r="CI26" s="186"/>
      <c r="CJ26" s="186"/>
      <c r="CK26" s="186"/>
      <c r="CL26" s="186"/>
    </row>
    <row r="27" spans="1:90" s="12" customFormat="1" ht="12.75" x14ac:dyDescent="0.2">
      <c r="A27" s="159" t="s">
        <v>291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86"/>
      <c r="AA27" s="186"/>
      <c r="AB27" s="186"/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M27" s="186"/>
      <c r="AN27" s="186"/>
      <c r="AO27" s="186"/>
      <c r="AP27" s="186"/>
      <c r="AQ27" s="186"/>
      <c r="AR27" s="186"/>
      <c r="AS27" s="186"/>
      <c r="AT27" s="186"/>
      <c r="AU27" s="186"/>
      <c r="AV27" s="186"/>
      <c r="AW27" s="186"/>
      <c r="AX27" s="186"/>
      <c r="AY27" s="186"/>
      <c r="AZ27" s="186"/>
      <c r="BA27" s="186"/>
      <c r="BB27" s="186"/>
      <c r="BC27" s="186"/>
      <c r="BD27" s="186"/>
      <c r="BE27" s="186"/>
      <c r="BF27" s="186"/>
      <c r="BG27" s="186"/>
      <c r="BH27" s="186"/>
      <c r="BI27" s="186"/>
      <c r="BJ27" s="186"/>
      <c r="BK27" s="186"/>
      <c r="BL27" s="186"/>
      <c r="BM27" s="186"/>
      <c r="BN27" s="186"/>
      <c r="BO27" s="186"/>
      <c r="BP27" s="186"/>
      <c r="BQ27" s="186"/>
      <c r="BR27" s="186"/>
      <c r="BS27" s="186"/>
      <c r="BT27" s="186"/>
      <c r="BU27" s="186"/>
      <c r="BV27" s="186"/>
      <c r="BW27" s="186"/>
      <c r="BX27" s="186"/>
      <c r="BY27" s="186"/>
      <c r="BZ27" s="186"/>
      <c r="CA27" s="186"/>
      <c r="CB27" s="186"/>
      <c r="CC27" s="186"/>
      <c r="CD27" s="186"/>
      <c r="CE27" s="186"/>
      <c r="CF27" s="186"/>
      <c r="CG27" s="186"/>
      <c r="CH27" s="186"/>
      <c r="CI27" s="186"/>
      <c r="CJ27" s="186"/>
      <c r="CK27" s="186"/>
      <c r="CL27" s="186"/>
    </row>
    <row r="28" spans="1:90" s="12" customFormat="1" ht="12.75" x14ac:dyDescent="0.2">
      <c r="A28" s="159" t="s">
        <v>58</v>
      </c>
      <c r="B28" s="163">
        <f t="shared" ref="B28:Q28" si="21">B25+B26-B27</f>
        <v>0</v>
      </c>
      <c r="C28" s="163">
        <f>C25+C26-C27</f>
        <v>0</v>
      </c>
      <c r="D28" s="163">
        <f t="shared" si="21"/>
        <v>0</v>
      </c>
      <c r="E28" s="163">
        <f t="shared" si="21"/>
        <v>0</v>
      </c>
      <c r="F28" s="163">
        <f t="shared" si="21"/>
        <v>0</v>
      </c>
      <c r="G28" s="163">
        <f t="shared" si="21"/>
        <v>0</v>
      </c>
      <c r="H28" s="163">
        <f t="shared" si="21"/>
        <v>0</v>
      </c>
      <c r="I28" s="163">
        <f t="shared" si="21"/>
        <v>0</v>
      </c>
      <c r="J28" s="163">
        <f t="shared" si="21"/>
        <v>0</v>
      </c>
      <c r="K28" s="163">
        <f t="shared" si="21"/>
        <v>0</v>
      </c>
      <c r="L28" s="163">
        <f t="shared" si="21"/>
        <v>0</v>
      </c>
      <c r="M28" s="163">
        <f t="shared" si="21"/>
        <v>0</v>
      </c>
      <c r="N28" s="163">
        <f t="shared" si="21"/>
        <v>0</v>
      </c>
      <c r="O28" s="163">
        <f t="shared" si="21"/>
        <v>0</v>
      </c>
      <c r="P28" s="163">
        <f t="shared" si="21"/>
        <v>0</v>
      </c>
      <c r="Q28" s="163">
        <f t="shared" si="21"/>
        <v>0</v>
      </c>
      <c r="R28" s="163">
        <f t="shared" ref="R28:U28" si="22">R25+R26-R27</f>
        <v>0</v>
      </c>
      <c r="S28" s="163">
        <f t="shared" si="22"/>
        <v>0</v>
      </c>
      <c r="T28" s="163">
        <f t="shared" si="22"/>
        <v>0</v>
      </c>
      <c r="U28" s="163">
        <f t="shared" si="22"/>
        <v>0</v>
      </c>
      <c r="V28" s="163">
        <f t="shared" ref="V28:Y28" si="23">V25+V26-V27</f>
        <v>0</v>
      </c>
      <c r="W28" s="163">
        <f t="shared" si="23"/>
        <v>0</v>
      </c>
      <c r="X28" s="163">
        <f t="shared" si="23"/>
        <v>0</v>
      </c>
      <c r="Y28" s="163">
        <f t="shared" si="23"/>
        <v>0</v>
      </c>
      <c r="Z28" s="186"/>
      <c r="AA28" s="186"/>
      <c r="AB28" s="186"/>
      <c r="AC28" s="186"/>
      <c r="AD28" s="186"/>
      <c r="AE28" s="186"/>
      <c r="AF28" s="186"/>
      <c r="AG28" s="186"/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186"/>
      <c r="AT28" s="186"/>
      <c r="AU28" s="186"/>
      <c r="AV28" s="186"/>
      <c r="AW28" s="186"/>
      <c r="AX28" s="186"/>
      <c r="AY28" s="186"/>
      <c r="AZ28" s="186"/>
      <c r="BA28" s="186"/>
      <c r="BB28" s="186"/>
      <c r="BC28" s="186"/>
      <c r="BD28" s="186"/>
      <c r="BE28" s="186"/>
      <c r="BF28" s="186"/>
      <c r="BG28" s="186"/>
      <c r="BH28" s="186"/>
      <c r="BI28" s="186"/>
      <c r="BJ28" s="186"/>
      <c r="BK28" s="186"/>
      <c r="BL28" s="186"/>
      <c r="BM28" s="186"/>
      <c r="BN28" s="186"/>
      <c r="BO28" s="186"/>
      <c r="BP28" s="186"/>
      <c r="BQ28" s="186"/>
      <c r="BR28" s="186"/>
      <c r="BS28" s="186"/>
      <c r="BT28" s="186"/>
      <c r="BU28" s="186"/>
      <c r="BV28" s="186"/>
      <c r="BW28" s="186"/>
      <c r="BX28" s="186"/>
      <c r="BY28" s="186"/>
      <c r="BZ28" s="186"/>
      <c r="CA28" s="186"/>
      <c r="CB28" s="186"/>
      <c r="CC28" s="186"/>
      <c r="CD28" s="186"/>
      <c r="CE28" s="186"/>
      <c r="CF28" s="186"/>
      <c r="CG28" s="186"/>
      <c r="CH28" s="186"/>
      <c r="CI28" s="186"/>
      <c r="CJ28" s="186"/>
      <c r="CK28" s="186"/>
      <c r="CL28" s="186"/>
    </row>
    <row r="29" spans="1:90" s="12" customFormat="1" ht="12.75" x14ac:dyDescent="0.2">
      <c r="A29" s="159"/>
      <c r="B29" s="159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9"/>
      <c r="Y29" s="159"/>
      <c r="Z29" s="186"/>
      <c r="AA29" s="186"/>
      <c r="AB29" s="186"/>
      <c r="AC29" s="186"/>
      <c r="AD29" s="186"/>
      <c r="AE29" s="186"/>
      <c r="AF29" s="186"/>
      <c r="AG29" s="186"/>
      <c r="AH29" s="186"/>
      <c r="AI29" s="186"/>
      <c r="AJ29" s="186"/>
      <c r="AK29" s="186"/>
      <c r="AL29" s="186"/>
      <c r="AM29" s="186"/>
      <c r="AN29" s="186"/>
      <c r="AO29" s="186"/>
      <c r="AP29" s="186"/>
      <c r="AQ29" s="186"/>
      <c r="AR29" s="186"/>
      <c r="AS29" s="186"/>
      <c r="AT29" s="186"/>
      <c r="AU29" s="186"/>
      <c r="AV29" s="186"/>
      <c r="AW29" s="186"/>
      <c r="AX29" s="186"/>
      <c r="AY29" s="186"/>
      <c r="AZ29" s="186"/>
      <c r="BA29" s="186"/>
      <c r="BB29" s="186"/>
      <c r="BC29" s="186"/>
      <c r="BD29" s="186"/>
      <c r="BE29" s="186"/>
      <c r="BF29" s="186"/>
      <c r="BG29" s="186"/>
      <c r="BH29" s="186"/>
      <c r="BI29" s="186"/>
      <c r="BJ29" s="186"/>
      <c r="BK29" s="186"/>
      <c r="BL29" s="186"/>
      <c r="BM29" s="186"/>
      <c r="BN29" s="186"/>
      <c r="BO29" s="186"/>
      <c r="BP29" s="186"/>
      <c r="BQ29" s="186"/>
      <c r="BR29" s="186"/>
      <c r="BS29" s="186"/>
      <c r="BT29" s="186"/>
      <c r="BU29" s="186"/>
      <c r="BV29" s="186"/>
      <c r="BW29" s="186"/>
      <c r="BX29" s="186"/>
      <c r="BY29" s="186"/>
      <c r="BZ29" s="186"/>
      <c r="CA29" s="186"/>
      <c r="CB29" s="186"/>
      <c r="CC29" s="186"/>
      <c r="CD29" s="186"/>
      <c r="CE29" s="186"/>
      <c r="CF29" s="186"/>
      <c r="CG29" s="186"/>
      <c r="CH29" s="186"/>
      <c r="CI29" s="186"/>
      <c r="CJ29" s="186"/>
      <c r="CK29" s="186"/>
      <c r="CL29" s="186"/>
    </row>
    <row r="30" spans="1:90" s="165" customFormat="1" ht="25.5" x14ac:dyDescent="0.2">
      <c r="A30" s="164" t="s">
        <v>235</v>
      </c>
      <c r="B30" s="166">
        <f t="shared" ref="B30:Q30" si="24">B28+B22</f>
        <v>0</v>
      </c>
      <c r="C30" s="166">
        <f t="shared" si="24"/>
        <v>0</v>
      </c>
      <c r="D30" s="166">
        <f t="shared" si="24"/>
        <v>0</v>
      </c>
      <c r="E30" s="166">
        <f t="shared" si="24"/>
        <v>0</v>
      </c>
      <c r="F30" s="166">
        <f t="shared" si="24"/>
        <v>0</v>
      </c>
      <c r="G30" s="166">
        <f t="shared" si="24"/>
        <v>0</v>
      </c>
      <c r="H30" s="166">
        <f t="shared" si="24"/>
        <v>0</v>
      </c>
      <c r="I30" s="166">
        <f t="shared" si="24"/>
        <v>0</v>
      </c>
      <c r="J30" s="166">
        <f t="shared" si="24"/>
        <v>0</v>
      </c>
      <c r="K30" s="166">
        <f t="shared" si="24"/>
        <v>0</v>
      </c>
      <c r="L30" s="166">
        <f t="shared" si="24"/>
        <v>0</v>
      </c>
      <c r="M30" s="166">
        <f t="shared" si="24"/>
        <v>0</v>
      </c>
      <c r="N30" s="166">
        <f t="shared" si="24"/>
        <v>0</v>
      </c>
      <c r="O30" s="166">
        <f t="shared" si="24"/>
        <v>0</v>
      </c>
      <c r="P30" s="166">
        <f t="shared" si="24"/>
        <v>0</v>
      </c>
      <c r="Q30" s="166">
        <f t="shared" si="24"/>
        <v>0</v>
      </c>
      <c r="R30" s="166">
        <f t="shared" ref="R30:U30" si="25">R28+R22</f>
        <v>0</v>
      </c>
      <c r="S30" s="166">
        <f t="shared" si="25"/>
        <v>0</v>
      </c>
      <c r="T30" s="166">
        <f t="shared" si="25"/>
        <v>0</v>
      </c>
      <c r="U30" s="166">
        <f t="shared" si="25"/>
        <v>0</v>
      </c>
      <c r="V30" s="166">
        <f t="shared" ref="V30:Y30" si="26">V28+V22</f>
        <v>0</v>
      </c>
      <c r="W30" s="166">
        <f t="shared" si="26"/>
        <v>0</v>
      </c>
      <c r="X30" s="166">
        <f t="shared" si="26"/>
        <v>0</v>
      </c>
      <c r="Y30" s="166">
        <f t="shared" si="26"/>
        <v>0</v>
      </c>
      <c r="Z30" s="187"/>
      <c r="AA30" s="187"/>
      <c r="AB30" s="187"/>
      <c r="AC30" s="187"/>
      <c r="AD30" s="187"/>
      <c r="AE30" s="187"/>
      <c r="AF30" s="187"/>
      <c r="AG30" s="187"/>
      <c r="AH30" s="187"/>
      <c r="AI30" s="187"/>
      <c r="AJ30" s="187"/>
      <c r="AK30" s="187"/>
      <c r="AL30" s="187"/>
      <c r="AM30" s="187"/>
      <c r="AN30" s="187"/>
      <c r="AO30" s="187"/>
      <c r="AP30" s="187"/>
      <c r="AQ30" s="187"/>
      <c r="AR30" s="187"/>
      <c r="AS30" s="187"/>
      <c r="AT30" s="187"/>
      <c r="AU30" s="187"/>
      <c r="AV30" s="187"/>
      <c r="AW30" s="187"/>
      <c r="AX30" s="187"/>
      <c r="AY30" s="187"/>
      <c r="AZ30" s="187"/>
      <c r="BA30" s="187"/>
      <c r="BB30" s="187"/>
      <c r="BC30" s="187"/>
      <c r="BD30" s="187"/>
      <c r="BE30" s="187"/>
      <c r="BF30" s="187"/>
      <c r="BG30" s="187"/>
      <c r="BH30" s="187"/>
      <c r="BI30" s="187"/>
      <c r="BJ30" s="187"/>
      <c r="BK30" s="187"/>
      <c r="BL30" s="187"/>
      <c r="BM30" s="187"/>
      <c r="BN30" s="187"/>
      <c r="BO30" s="187"/>
      <c r="BP30" s="187"/>
      <c r="BQ30" s="187"/>
      <c r="BR30" s="187"/>
      <c r="BS30" s="187"/>
      <c r="BT30" s="187"/>
      <c r="BU30" s="187"/>
      <c r="BV30" s="187"/>
      <c r="BW30" s="187"/>
      <c r="BX30" s="187"/>
      <c r="BY30" s="187"/>
      <c r="BZ30" s="187"/>
      <c r="CA30" s="187"/>
      <c r="CB30" s="187"/>
      <c r="CC30" s="187"/>
      <c r="CD30" s="187"/>
      <c r="CE30" s="187"/>
      <c r="CF30" s="187"/>
      <c r="CG30" s="187"/>
      <c r="CH30" s="187"/>
      <c r="CI30" s="187"/>
      <c r="CJ30" s="187"/>
      <c r="CK30" s="187"/>
      <c r="CL30" s="187"/>
    </row>
    <row r="31" spans="1:90" ht="15.75" thickBot="1" x14ac:dyDescent="0.3"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 s="168" customFormat="1" x14ac:dyDescent="0.25">
      <c r="A32" s="474"/>
    </row>
    <row r="33" spans="1:90" s="168" customFormat="1" x14ac:dyDescent="0.25">
      <c r="A33" s="475"/>
    </row>
    <row r="34" spans="1:90" s="168" customFormat="1" x14ac:dyDescent="0.25"/>
    <row r="35" spans="1:90" x14ac:dyDescent="0.25">
      <c r="A35" s="168"/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</row>
    <row r="36" spans="1:90" x14ac:dyDescent="0.25">
      <c r="A36" s="168"/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</row>
    <row r="37" spans="1:90" x14ac:dyDescent="0.25">
      <c r="A37" s="168"/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</row>
    <row r="38" spans="1:90" x14ac:dyDescent="0.25">
      <c r="A38" s="168"/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</row>
    <row r="39" spans="1:90" x14ac:dyDescent="0.25">
      <c r="A39" s="168"/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/>
      <c r="O39" s="168"/>
      <c r="P39" s="168"/>
      <c r="Q39" s="168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</row>
    <row r="40" spans="1:90" x14ac:dyDescent="0.25">
      <c r="A40" s="168"/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</row>
    <row r="41" spans="1:90" x14ac:dyDescent="0.25">
      <c r="A41" s="168"/>
      <c r="B41" s="168"/>
      <c r="C41" s="168"/>
      <c r="D41" s="168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</row>
    <row r="42" spans="1:90" x14ac:dyDescent="0.25">
      <c r="A42" s="168"/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</row>
    <row r="43" spans="1:90" x14ac:dyDescent="0.25">
      <c r="A43" s="168"/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</row>
    <row r="44" spans="1:90" x14ac:dyDescent="0.25">
      <c r="A44" s="168"/>
      <c r="B44" s="168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</row>
    <row r="45" spans="1:90" x14ac:dyDescent="0.25">
      <c r="A45" s="168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</row>
    <row r="46" spans="1:90" x14ac:dyDescent="0.25">
      <c r="A46" s="168"/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</row>
    <row r="47" spans="1:90" x14ac:dyDescent="0.25">
      <c r="A47" s="168"/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</row>
    <row r="48" spans="1:90" x14ac:dyDescent="0.25">
      <c r="A48" s="168"/>
      <c r="B48" s="168"/>
      <c r="C48" s="168"/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</row>
    <row r="49" spans="1:90" x14ac:dyDescent="0.25">
      <c r="A49" s="168"/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</row>
    <row r="50" spans="1:90" x14ac:dyDescent="0.25">
      <c r="A50" s="168"/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</row>
    <row r="51" spans="1:90" x14ac:dyDescent="0.25">
      <c r="A51" s="168"/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</row>
    <row r="52" spans="1:90" x14ac:dyDescent="0.25">
      <c r="A52" s="168"/>
      <c r="B52" s="168"/>
      <c r="C52" s="168"/>
      <c r="D52" s="168"/>
      <c r="E52" s="168"/>
      <c r="F52" s="168"/>
      <c r="G52" s="168"/>
      <c r="H52" s="168"/>
      <c r="I52" s="168"/>
      <c r="J52" s="168"/>
      <c r="K52" s="168"/>
      <c r="L52" s="168"/>
      <c r="M52" s="168"/>
      <c r="N52" s="168"/>
      <c r="O52" s="168"/>
      <c r="P52" s="168"/>
      <c r="Q52" s="168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</row>
    <row r="53" spans="1:90" x14ac:dyDescent="0.25">
      <c r="A53" s="168"/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  <c r="Q53" s="168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</row>
    <row r="54" spans="1:90" x14ac:dyDescent="0.25">
      <c r="A54" s="168"/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  <c r="Q54" s="168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</row>
    <row r="55" spans="1:90" x14ac:dyDescent="0.25">
      <c r="A55" s="168"/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</row>
    <row r="56" spans="1:90" x14ac:dyDescent="0.25">
      <c r="A56" s="168"/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  <c r="Q56" s="168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</row>
    <row r="57" spans="1:90" x14ac:dyDescent="0.25">
      <c r="A57" s="168"/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</row>
    <row r="58" spans="1:90" x14ac:dyDescent="0.25">
      <c r="A58" s="168"/>
      <c r="B58" s="168"/>
      <c r="C58" s="168"/>
      <c r="D58" s="168"/>
      <c r="E58" s="168"/>
      <c r="F58" s="168"/>
      <c r="G58" s="168"/>
      <c r="H58" s="168"/>
      <c r="I58" s="168"/>
      <c r="J58" s="168"/>
      <c r="K58" s="168"/>
      <c r="L58" s="168"/>
      <c r="M58" s="168"/>
      <c r="N58" s="168"/>
      <c r="O58" s="168"/>
      <c r="P58" s="168"/>
      <c r="Q58" s="16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</row>
    <row r="59" spans="1:90" x14ac:dyDescent="0.25">
      <c r="A59" s="168"/>
      <c r="B59" s="168"/>
      <c r="C59" s="168"/>
      <c r="D59" s="168"/>
      <c r="E59" s="168"/>
      <c r="F59" s="168"/>
      <c r="G59" s="168"/>
      <c r="H59" s="168"/>
      <c r="I59" s="168"/>
      <c r="J59" s="168"/>
      <c r="K59" s="168"/>
      <c r="L59" s="168"/>
      <c r="M59" s="168"/>
      <c r="N59" s="168"/>
      <c r="O59" s="168"/>
      <c r="P59" s="168"/>
      <c r="Q59" s="168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</row>
    <row r="60" spans="1:90" x14ac:dyDescent="0.25">
      <c r="A60" s="168"/>
      <c r="B60" s="168"/>
      <c r="C60" s="168"/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68"/>
      <c r="Q60" s="168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</row>
    <row r="61" spans="1:90" x14ac:dyDescent="0.25">
      <c r="A61" s="168"/>
      <c r="B61" s="168"/>
      <c r="C61" s="168"/>
      <c r="D61" s="168"/>
      <c r="E61" s="168"/>
      <c r="F61" s="168"/>
      <c r="G61" s="168"/>
      <c r="H61" s="168"/>
      <c r="I61" s="168"/>
      <c r="J61" s="168"/>
      <c r="K61" s="168"/>
      <c r="L61" s="168"/>
      <c r="M61" s="168"/>
      <c r="N61" s="168"/>
      <c r="O61" s="168"/>
      <c r="P61" s="168"/>
      <c r="Q61" s="168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</row>
    <row r="62" spans="1:90" x14ac:dyDescent="0.25">
      <c r="A62" s="168"/>
      <c r="B62" s="168"/>
      <c r="C62" s="168"/>
      <c r="D62" s="168"/>
      <c r="E62" s="168"/>
      <c r="F62" s="168"/>
      <c r="G62" s="168"/>
      <c r="H62" s="168"/>
      <c r="I62" s="168"/>
      <c r="J62" s="168"/>
      <c r="K62" s="168"/>
      <c r="L62" s="168"/>
      <c r="M62" s="168"/>
      <c r="N62" s="168"/>
      <c r="O62" s="168"/>
      <c r="P62" s="168"/>
      <c r="Q62" s="168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</row>
    <row r="63" spans="1:90" x14ac:dyDescent="0.25">
      <c r="A63" s="168"/>
      <c r="B63" s="168"/>
      <c r="C63" s="168"/>
      <c r="D63" s="168"/>
      <c r="E63" s="168"/>
      <c r="F63" s="168"/>
      <c r="G63" s="168"/>
      <c r="H63" s="168"/>
      <c r="I63" s="168"/>
      <c r="J63" s="168"/>
      <c r="K63" s="168"/>
      <c r="L63" s="168"/>
      <c r="M63" s="168"/>
      <c r="N63" s="168"/>
      <c r="O63" s="168"/>
      <c r="P63" s="168"/>
      <c r="Q63" s="168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</row>
    <row r="64" spans="1:90" x14ac:dyDescent="0.25">
      <c r="A64" s="168"/>
      <c r="B64" s="168"/>
      <c r="C64" s="168"/>
      <c r="D64" s="168"/>
      <c r="E64" s="168"/>
      <c r="F64" s="168"/>
      <c r="G64" s="168"/>
      <c r="H64" s="168"/>
      <c r="I64" s="168"/>
      <c r="J64" s="168"/>
      <c r="K64" s="168"/>
      <c r="L64" s="168"/>
      <c r="M64" s="168"/>
      <c r="N64" s="168"/>
      <c r="O64" s="168"/>
      <c r="P64" s="168"/>
      <c r="Q64" s="168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</row>
    <row r="65" spans="1:90" x14ac:dyDescent="0.25">
      <c r="A65" s="168"/>
      <c r="B65" s="168"/>
      <c r="C65" s="168"/>
      <c r="D65" s="168"/>
      <c r="E65" s="168"/>
      <c r="F65" s="168"/>
      <c r="G65" s="168"/>
      <c r="H65" s="168"/>
      <c r="I65" s="168"/>
      <c r="J65" s="168"/>
      <c r="K65" s="168"/>
      <c r="L65" s="168"/>
      <c r="M65" s="168"/>
      <c r="N65" s="168"/>
      <c r="O65" s="168"/>
      <c r="P65" s="168"/>
      <c r="Q65" s="168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</row>
    <row r="66" spans="1:90" x14ac:dyDescent="0.25">
      <c r="A66" s="168"/>
      <c r="B66" s="168"/>
      <c r="C66" s="168"/>
      <c r="D66" s="168"/>
      <c r="E66" s="168"/>
      <c r="F66" s="168"/>
      <c r="G66" s="168"/>
      <c r="H66" s="168"/>
      <c r="I66" s="168"/>
      <c r="J66" s="168"/>
      <c r="K66" s="168"/>
      <c r="L66" s="168"/>
      <c r="M66" s="168"/>
      <c r="N66" s="168"/>
      <c r="O66" s="168"/>
      <c r="P66" s="168"/>
      <c r="Q66" s="168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</row>
    <row r="67" spans="1:90" x14ac:dyDescent="0.25">
      <c r="A67" s="168"/>
      <c r="B67" s="168"/>
      <c r="C67" s="168"/>
      <c r="D67" s="168"/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8"/>
      <c r="Q67" s="168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</row>
    <row r="68" spans="1:90" x14ac:dyDescent="0.25">
      <c r="A68" s="168"/>
      <c r="B68" s="168"/>
      <c r="C68" s="168"/>
      <c r="D68" s="168"/>
      <c r="E68" s="168"/>
      <c r="F68" s="168"/>
      <c r="G68" s="168"/>
      <c r="H68" s="168"/>
      <c r="I68" s="168"/>
      <c r="J68" s="168"/>
      <c r="K68" s="168"/>
      <c r="L68" s="168"/>
      <c r="M68" s="168"/>
      <c r="N68" s="168"/>
      <c r="O68" s="168"/>
      <c r="P68" s="168"/>
      <c r="Q68" s="1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</row>
    <row r="69" spans="1:90" x14ac:dyDescent="0.25">
      <c r="A69" s="168"/>
      <c r="B69" s="168"/>
      <c r="C69" s="168"/>
      <c r="D69" s="168"/>
      <c r="E69" s="168"/>
      <c r="F69" s="168"/>
      <c r="G69" s="168"/>
      <c r="H69" s="168"/>
      <c r="I69" s="168"/>
      <c r="J69" s="168"/>
      <c r="K69" s="168"/>
      <c r="L69" s="168"/>
      <c r="M69" s="168"/>
      <c r="N69" s="168"/>
      <c r="O69" s="168"/>
      <c r="P69" s="168"/>
      <c r="Q69" s="168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</row>
    <row r="70" spans="1:90" x14ac:dyDescent="0.25">
      <c r="A70" s="168"/>
      <c r="B70" s="168"/>
      <c r="C70" s="168"/>
      <c r="D70" s="168"/>
      <c r="E70" s="168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</row>
    <row r="71" spans="1:90" x14ac:dyDescent="0.25">
      <c r="A71" s="168"/>
      <c r="B71" s="168"/>
      <c r="C71" s="168"/>
      <c r="D71" s="168"/>
      <c r="E71" s="168"/>
      <c r="F71" s="168"/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</row>
    <row r="72" spans="1:90" x14ac:dyDescent="0.25">
      <c r="A72" s="168"/>
      <c r="B72" s="168"/>
      <c r="C72" s="168"/>
      <c r="D72" s="168"/>
      <c r="E72" s="168"/>
      <c r="F72" s="168"/>
      <c r="G72" s="168"/>
      <c r="H72" s="168"/>
      <c r="I72" s="168"/>
      <c r="J72" s="168"/>
      <c r="K72" s="168"/>
      <c r="L72" s="168"/>
      <c r="M72" s="168"/>
      <c r="N72" s="168"/>
      <c r="O72" s="168"/>
      <c r="P72" s="168"/>
      <c r="Q72" s="168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</row>
    <row r="73" spans="1:90" x14ac:dyDescent="0.25">
      <c r="A73" s="168"/>
      <c r="B73" s="168"/>
      <c r="C73" s="168"/>
      <c r="D73" s="168"/>
      <c r="E73" s="168"/>
      <c r="F73" s="168"/>
      <c r="G73" s="168"/>
      <c r="H73" s="168"/>
      <c r="I73" s="168"/>
      <c r="J73" s="168"/>
      <c r="K73" s="168"/>
      <c r="L73" s="168"/>
      <c r="M73" s="168"/>
      <c r="N73" s="168"/>
      <c r="O73" s="168"/>
      <c r="P73" s="168"/>
      <c r="Q73" s="168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</row>
    <row r="74" spans="1:90" x14ac:dyDescent="0.25">
      <c r="A74" s="168"/>
      <c r="B74" s="168"/>
      <c r="C74" s="168"/>
      <c r="D74" s="168"/>
      <c r="E74" s="168"/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</row>
    <row r="75" spans="1:90" x14ac:dyDescent="0.25">
      <c r="A75" s="168"/>
      <c r="B75" s="168"/>
      <c r="C75" s="168"/>
      <c r="D75" s="168"/>
      <c r="E75" s="168"/>
      <c r="F75" s="168"/>
      <c r="G75" s="168"/>
      <c r="H75" s="168"/>
      <c r="I75" s="168"/>
      <c r="J75" s="168"/>
      <c r="K75" s="168"/>
      <c r="L75" s="168"/>
      <c r="M75" s="168"/>
      <c r="N75" s="168"/>
      <c r="O75" s="168"/>
      <c r="P75" s="168"/>
      <c r="Q75" s="168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</row>
    <row r="76" spans="1:90" x14ac:dyDescent="0.25">
      <c r="A76" s="168"/>
      <c r="B76" s="168"/>
      <c r="C76" s="168"/>
      <c r="D76" s="168"/>
      <c r="E76" s="168"/>
      <c r="F76" s="168"/>
      <c r="G76" s="168"/>
      <c r="H76" s="168"/>
      <c r="I76" s="168"/>
      <c r="J76" s="168"/>
      <c r="K76" s="168"/>
      <c r="L76" s="168"/>
      <c r="M76" s="168"/>
      <c r="N76" s="168"/>
      <c r="O76" s="168"/>
      <c r="P76" s="168"/>
      <c r="Q76" s="168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</row>
    <row r="77" spans="1:90" x14ac:dyDescent="0.25">
      <c r="A77" s="168"/>
      <c r="B77" s="168"/>
      <c r="C77" s="168"/>
      <c r="D77" s="168"/>
      <c r="E77" s="168"/>
      <c r="F77" s="168"/>
      <c r="G77" s="168"/>
      <c r="H77" s="168"/>
      <c r="I77" s="168"/>
      <c r="J77" s="168"/>
      <c r="K77" s="168"/>
      <c r="L77" s="168"/>
      <c r="M77" s="168"/>
      <c r="N77" s="168"/>
      <c r="O77" s="168"/>
      <c r="P77" s="168"/>
      <c r="Q77" s="168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</row>
    <row r="78" spans="1:90" x14ac:dyDescent="0.25">
      <c r="A78" s="168"/>
      <c r="B78" s="168"/>
      <c r="C78" s="168"/>
      <c r="D78" s="168"/>
      <c r="E78" s="168"/>
      <c r="F78" s="168"/>
      <c r="G78" s="168"/>
      <c r="H78" s="168"/>
      <c r="I78" s="168"/>
      <c r="J78" s="168"/>
      <c r="K78" s="168"/>
      <c r="L78" s="168"/>
      <c r="M78" s="168"/>
      <c r="N78" s="168"/>
      <c r="O78" s="168"/>
      <c r="P78" s="168"/>
      <c r="Q78" s="16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</row>
    <row r="79" spans="1:90" x14ac:dyDescent="0.25">
      <c r="A79" s="168"/>
      <c r="B79" s="168"/>
      <c r="C79" s="168"/>
      <c r="D79" s="168"/>
      <c r="E79" s="168"/>
      <c r="F79" s="168"/>
      <c r="G79" s="168"/>
      <c r="H79" s="168"/>
      <c r="I79" s="168"/>
      <c r="J79" s="168"/>
      <c r="K79" s="168"/>
      <c r="L79" s="168"/>
      <c r="M79" s="168"/>
      <c r="N79" s="168"/>
      <c r="O79" s="168"/>
      <c r="P79" s="168"/>
      <c r="Q79" s="168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</row>
    <row r="80" spans="1:90" x14ac:dyDescent="0.25">
      <c r="A80" s="168"/>
      <c r="B80" s="168"/>
      <c r="C80" s="168"/>
      <c r="D80" s="168"/>
      <c r="E80" s="168"/>
      <c r="F80" s="168"/>
      <c r="G80" s="168"/>
      <c r="H80" s="168"/>
      <c r="I80" s="168"/>
      <c r="J80" s="168"/>
      <c r="K80" s="168"/>
      <c r="L80" s="168"/>
      <c r="M80" s="168"/>
      <c r="N80" s="168"/>
      <c r="O80" s="168"/>
      <c r="P80" s="168"/>
      <c r="Q80" s="168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</row>
    <row r="81" spans="1:90" x14ac:dyDescent="0.25">
      <c r="A81" s="168"/>
      <c r="B81" s="168"/>
      <c r="C81" s="168"/>
      <c r="D81" s="168"/>
      <c r="E81" s="168"/>
      <c r="F81" s="168"/>
      <c r="G81" s="168"/>
      <c r="H81" s="168"/>
      <c r="I81" s="168"/>
      <c r="J81" s="168"/>
      <c r="K81" s="168"/>
      <c r="L81" s="168"/>
      <c r="M81" s="168"/>
      <c r="N81" s="168"/>
      <c r="O81" s="168"/>
      <c r="P81" s="168"/>
      <c r="Q81" s="168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</row>
    <row r="82" spans="1:90" x14ac:dyDescent="0.25">
      <c r="A82" s="168"/>
      <c r="B82" s="168"/>
      <c r="C82" s="168"/>
      <c r="D82" s="168"/>
      <c r="E82" s="168"/>
      <c r="F82" s="168"/>
      <c r="G82" s="168"/>
      <c r="H82" s="168"/>
      <c r="I82" s="168"/>
      <c r="J82" s="168"/>
      <c r="K82" s="168"/>
      <c r="L82" s="168"/>
      <c r="M82" s="168"/>
      <c r="N82" s="168"/>
      <c r="O82" s="168"/>
      <c r="P82" s="168"/>
      <c r="Q82" s="168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</row>
    <row r="83" spans="1:90" x14ac:dyDescent="0.25">
      <c r="A83" s="168"/>
      <c r="B83" s="168"/>
      <c r="C83" s="168"/>
      <c r="D83" s="168"/>
      <c r="E83" s="168"/>
      <c r="F83" s="168"/>
      <c r="G83" s="168"/>
      <c r="H83" s="168"/>
      <c r="I83" s="168"/>
      <c r="J83" s="168"/>
      <c r="K83" s="168"/>
      <c r="L83" s="168"/>
      <c r="M83" s="168"/>
      <c r="N83" s="168"/>
      <c r="O83" s="168"/>
      <c r="P83" s="168"/>
      <c r="Q83" s="168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</row>
    <row r="84" spans="1:90" x14ac:dyDescent="0.25">
      <c r="A84" s="168"/>
      <c r="B84" s="168"/>
      <c r="C84" s="168"/>
      <c r="D84" s="168"/>
      <c r="E84" s="168"/>
      <c r="F84" s="168"/>
      <c r="G84" s="168"/>
      <c r="H84" s="168"/>
      <c r="I84" s="168"/>
      <c r="J84" s="168"/>
      <c r="K84" s="168"/>
      <c r="L84" s="168"/>
      <c r="M84" s="168"/>
      <c r="N84" s="168"/>
      <c r="O84" s="168"/>
      <c r="P84" s="168"/>
      <c r="Q84" s="168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</row>
    <row r="85" spans="1:90" x14ac:dyDescent="0.25">
      <c r="A85" s="168"/>
      <c r="B85" s="168"/>
      <c r="C85" s="168"/>
      <c r="D85" s="168"/>
      <c r="E85" s="168"/>
      <c r="F85" s="168"/>
      <c r="G85" s="168"/>
      <c r="H85" s="168"/>
      <c r="I85" s="168"/>
      <c r="J85" s="168"/>
      <c r="K85" s="168"/>
      <c r="L85" s="168"/>
      <c r="M85" s="168"/>
      <c r="N85" s="168"/>
      <c r="O85" s="168"/>
      <c r="P85" s="168"/>
      <c r="Q85" s="168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</row>
    <row r="86" spans="1:90" x14ac:dyDescent="0.25">
      <c r="A86" s="168"/>
      <c r="B86" s="168"/>
      <c r="C86" s="168"/>
      <c r="D86" s="168"/>
      <c r="E86" s="168"/>
      <c r="F86" s="168"/>
      <c r="G86" s="168"/>
      <c r="H86" s="168"/>
      <c r="I86" s="168"/>
      <c r="J86" s="168"/>
      <c r="K86" s="168"/>
      <c r="L86" s="168"/>
      <c r="M86" s="168"/>
      <c r="N86" s="168"/>
      <c r="O86" s="168"/>
      <c r="P86" s="168"/>
      <c r="Q86" s="168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</row>
    <row r="87" spans="1:90" x14ac:dyDescent="0.25">
      <c r="A87" s="168"/>
      <c r="B87" s="168"/>
      <c r="C87" s="168"/>
      <c r="D87" s="168"/>
      <c r="E87" s="168"/>
      <c r="F87" s="168"/>
      <c r="G87" s="168"/>
      <c r="H87" s="168"/>
      <c r="I87" s="168"/>
      <c r="J87" s="168"/>
      <c r="K87" s="168"/>
      <c r="L87" s="168"/>
      <c r="M87" s="168"/>
      <c r="N87" s="168"/>
      <c r="O87" s="168"/>
      <c r="P87" s="168"/>
      <c r="Q87" s="168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</row>
    <row r="88" spans="1:90" x14ac:dyDescent="0.25">
      <c r="A88" s="168"/>
      <c r="B88" s="168"/>
      <c r="C88" s="168"/>
      <c r="D88" s="168"/>
      <c r="E88" s="168"/>
      <c r="F88" s="168"/>
      <c r="G88" s="168"/>
      <c r="H88" s="168"/>
      <c r="I88" s="168"/>
      <c r="J88" s="168"/>
      <c r="K88" s="168"/>
      <c r="L88" s="168"/>
      <c r="M88" s="168"/>
      <c r="N88" s="168"/>
      <c r="O88" s="168"/>
      <c r="P88" s="168"/>
      <c r="Q88" s="16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</row>
    <row r="89" spans="1:90" x14ac:dyDescent="0.25">
      <c r="A89" s="168"/>
      <c r="B89" s="168"/>
      <c r="C89" s="168"/>
      <c r="D89" s="168"/>
      <c r="E89" s="168"/>
      <c r="F89" s="168"/>
      <c r="G89" s="168"/>
      <c r="H89" s="168"/>
      <c r="I89" s="168"/>
      <c r="J89" s="168"/>
      <c r="K89" s="168"/>
      <c r="L89" s="168"/>
      <c r="M89" s="168"/>
      <c r="N89" s="168"/>
      <c r="O89" s="168"/>
      <c r="P89" s="168"/>
      <c r="Q89" s="168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</row>
    <row r="90" spans="1:90" x14ac:dyDescent="0.25">
      <c r="A90" s="168"/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68"/>
      <c r="M90" s="168"/>
      <c r="N90" s="168"/>
      <c r="O90" s="168"/>
      <c r="P90" s="168"/>
      <c r="Q90" s="168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</row>
    <row r="91" spans="1:90" x14ac:dyDescent="0.25">
      <c r="A91" s="168"/>
      <c r="B91" s="168"/>
      <c r="C91" s="168"/>
      <c r="D91" s="168"/>
      <c r="E91" s="168"/>
      <c r="F91" s="168"/>
      <c r="G91" s="168"/>
      <c r="H91" s="168"/>
      <c r="I91" s="168"/>
      <c r="J91" s="168"/>
      <c r="K91" s="168"/>
      <c r="L91" s="168"/>
      <c r="M91" s="168"/>
      <c r="N91" s="168"/>
      <c r="O91" s="168"/>
      <c r="P91" s="168"/>
      <c r="Q91" s="168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</row>
    <row r="92" spans="1:90" x14ac:dyDescent="0.25">
      <c r="A92" s="168"/>
      <c r="B92" s="168"/>
      <c r="C92" s="168"/>
      <c r="D92" s="168"/>
      <c r="E92" s="168"/>
      <c r="F92" s="168"/>
      <c r="G92" s="168"/>
      <c r="H92" s="168"/>
      <c r="I92" s="168"/>
      <c r="J92" s="168"/>
      <c r="K92" s="168"/>
      <c r="L92" s="168"/>
      <c r="M92" s="168"/>
      <c r="N92" s="168"/>
      <c r="O92" s="168"/>
      <c r="P92" s="168"/>
      <c r="Q92" s="168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</row>
    <row r="93" spans="1:90" x14ac:dyDescent="0.25">
      <c r="A93" s="168"/>
      <c r="B93" s="168"/>
      <c r="C93" s="168"/>
      <c r="D93" s="168"/>
      <c r="E93" s="168"/>
      <c r="F93" s="168"/>
      <c r="G93" s="168"/>
      <c r="H93" s="168"/>
      <c r="I93" s="168"/>
      <c r="J93" s="168"/>
      <c r="K93" s="168"/>
      <c r="L93" s="168"/>
      <c r="M93" s="168"/>
      <c r="N93" s="168"/>
      <c r="O93" s="168"/>
      <c r="P93" s="168"/>
      <c r="Q93" s="168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</row>
    <row r="94" spans="1:90" x14ac:dyDescent="0.25">
      <c r="A94" s="168"/>
      <c r="B94" s="168"/>
      <c r="C94" s="168"/>
      <c r="D94" s="168"/>
      <c r="E94" s="168"/>
      <c r="F94" s="168"/>
      <c r="G94" s="168"/>
      <c r="H94" s="168"/>
      <c r="I94" s="168"/>
      <c r="J94" s="168"/>
      <c r="K94" s="168"/>
      <c r="L94" s="168"/>
      <c r="M94" s="168"/>
      <c r="N94" s="168"/>
      <c r="O94" s="168"/>
      <c r="P94" s="168"/>
      <c r="Q94" s="168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</row>
    <row r="95" spans="1:90" x14ac:dyDescent="0.25">
      <c r="A95" s="168"/>
      <c r="B95" s="168"/>
      <c r="C95" s="168"/>
      <c r="D95" s="168"/>
      <c r="E95" s="168"/>
      <c r="F95" s="168"/>
      <c r="G95" s="168"/>
      <c r="H95" s="168"/>
      <c r="I95" s="168"/>
      <c r="J95" s="168"/>
      <c r="K95" s="168"/>
      <c r="L95" s="168"/>
      <c r="M95" s="168"/>
      <c r="N95" s="168"/>
      <c r="O95" s="168"/>
      <c r="P95" s="168"/>
      <c r="Q95" s="168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</row>
    <row r="96" spans="1:90" x14ac:dyDescent="0.25">
      <c r="A96" s="168"/>
      <c r="B96" s="168"/>
      <c r="C96" s="168"/>
      <c r="D96" s="168"/>
      <c r="E96" s="168"/>
      <c r="F96" s="168"/>
      <c r="G96" s="168"/>
      <c r="H96" s="168"/>
      <c r="I96" s="168"/>
      <c r="J96" s="168"/>
      <c r="K96" s="168"/>
      <c r="L96" s="168"/>
      <c r="M96" s="168"/>
      <c r="N96" s="168"/>
      <c r="O96" s="168"/>
      <c r="P96" s="168"/>
      <c r="Q96" s="168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</row>
    <row r="97" spans="1:90" x14ac:dyDescent="0.25">
      <c r="A97" s="168"/>
      <c r="B97" s="168"/>
      <c r="C97" s="168"/>
      <c r="D97" s="168"/>
      <c r="E97" s="168"/>
      <c r="F97" s="168"/>
      <c r="G97" s="168"/>
      <c r="H97" s="168"/>
      <c r="I97" s="168"/>
      <c r="J97" s="168"/>
      <c r="K97" s="168"/>
      <c r="L97" s="168"/>
      <c r="M97" s="168"/>
      <c r="N97" s="168"/>
      <c r="O97" s="168"/>
      <c r="P97" s="168"/>
      <c r="Q97" s="168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</row>
    <row r="98" spans="1:90" x14ac:dyDescent="0.25">
      <c r="A98" s="168"/>
      <c r="B98" s="168"/>
      <c r="C98" s="168"/>
      <c r="D98" s="168"/>
      <c r="E98" s="168"/>
      <c r="F98" s="168"/>
      <c r="G98" s="168"/>
      <c r="H98" s="168"/>
      <c r="I98" s="168"/>
      <c r="J98" s="168"/>
      <c r="K98" s="168"/>
      <c r="L98" s="168"/>
      <c r="M98" s="168"/>
      <c r="N98" s="168"/>
      <c r="O98" s="168"/>
      <c r="P98" s="168"/>
      <c r="Q98" s="16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</row>
    <row r="99" spans="1:90" x14ac:dyDescent="0.25">
      <c r="A99" s="168"/>
      <c r="B99" s="168"/>
      <c r="C99" s="168"/>
      <c r="D99" s="168"/>
      <c r="E99" s="168"/>
      <c r="F99" s="168"/>
      <c r="G99" s="168"/>
      <c r="H99" s="168"/>
      <c r="I99" s="168"/>
      <c r="J99" s="168"/>
      <c r="K99" s="168"/>
      <c r="L99" s="168"/>
      <c r="M99" s="168"/>
      <c r="N99" s="168"/>
      <c r="O99" s="168"/>
      <c r="P99" s="168"/>
      <c r="Q99" s="168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</row>
    <row r="100" spans="1:90" x14ac:dyDescent="0.25">
      <c r="A100" s="168"/>
      <c r="B100" s="168"/>
      <c r="C100" s="168"/>
      <c r="D100" s="168"/>
      <c r="E100" s="168"/>
      <c r="F100" s="168"/>
      <c r="G100" s="168"/>
      <c r="H100" s="168"/>
      <c r="I100" s="168"/>
      <c r="J100" s="168"/>
      <c r="K100" s="168"/>
      <c r="L100" s="168"/>
      <c r="M100" s="168"/>
      <c r="N100" s="168"/>
      <c r="O100" s="168"/>
      <c r="P100" s="168"/>
      <c r="Q100" s="168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</row>
    <row r="101" spans="1:90" x14ac:dyDescent="0.25">
      <c r="A101" s="168"/>
      <c r="B101" s="168"/>
      <c r="C101" s="168"/>
      <c r="D101" s="168"/>
      <c r="E101" s="168"/>
      <c r="F101" s="168"/>
      <c r="G101" s="168"/>
      <c r="H101" s="168"/>
      <c r="I101" s="168"/>
      <c r="J101" s="168"/>
      <c r="K101" s="168"/>
      <c r="L101" s="168"/>
      <c r="M101" s="168"/>
      <c r="N101" s="168"/>
      <c r="O101" s="168"/>
      <c r="P101" s="168"/>
      <c r="Q101" s="168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</row>
    <row r="102" spans="1:90" x14ac:dyDescent="0.25">
      <c r="A102" s="168"/>
      <c r="B102" s="168"/>
      <c r="C102" s="168"/>
      <c r="D102" s="168"/>
      <c r="E102" s="168"/>
      <c r="F102" s="168"/>
      <c r="G102" s="168"/>
      <c r="H102" s="168"/>
      <c r="I102" s="168"/>
      <c r="J102" s="168"/>
      <c r="K102" s="168"/>
      <c r="L102" s="168"/>
      <c r="M102" s="168"/>
      <c r="N102" s="168"/>
      <c r="O102" s="168"/>
      <c r="P102" s="168"/>
      <c r="Q102" s="168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</row>
    <row r="103" spans="1:90" x14ac:dyDescent="0.25">
      <c r="A103" s="168"/>
      <c r="B103" s="168"/>
      <c r="C103" s="168"/>
      <c r="D103" s="168"/>
      <c r="E103" s="168"/>
      <c r="F103" s="168"/>
      <c r="G103" s="168"/>
      <c r="H103" s="168"/>
      <c r="I103" s="168"/>
      <c r="J103" s="168"/>
      <c r="K103" s="168"/>
      <c r="L103" s="168"/>
      <c r="M103" s="168"/>
      <c r="N103" s="168"/>
      <c r="O103" s="168"/>
      <c r="P103" s="168"/>
      <c r="Q103" s="168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</row>
    <row r="104" spans="1:90" x14ac:dyDescent="0.25">
      <c r="A104" s="168"/>
      <c r="B104" s="168"/>
      <c r="C104" s="168"/>
      <c r="D104" s="168"/>
      <c r="E104" s="168"/>
      <c r="F104" s="168"/>
      <c r="G104" s="168"/>
      <c r="H104" s="168"/>
      <c r="I104" s="168"/>
      <c r="J104" s="168"/>
      <c r="K104" s="168"/>
      <c r="L104" s="168"/>
      <c r="M104" s="168"/>
      <c r="N104" s="168"/>
      <c r="O104" s="168"/>
      <c r="P104" s="168"/>
      <c r="Q104" s="168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</row>
    <row r="105" spans="1:90" x14ac:dyDescent="0.25">
      <c r="A105" s="168"/>
      <c r="B105" s="168"/>
      <c r="C105" s="168"/>
      <c r="D105" s="168"/>
      <c r="E105" s="168"/>
      <c r="F105" s="168"/>
      <c r="G105" s="168"/>
      <c r="H105" s="168"/>
      <c r="I105" s="168"/>
      <c r="J105" s="168"/>
      <c r="K105" s="168"/>
      <c r="L105" s="168"/>
      <c r="M105" s="168"/>
      <c r="N105" s="168"/>
      <c r="O105" s="168"/>
      <c r="P105" s="168"/>
      <c r="Q105" s="168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</row>
    <row r="106" spans="1:90" x14ac:dyDescent="0.25">
      <c r="A106" s="168"/>
      <c r="B106" s="168"/>
      <c r="C106" s="168"/>
      <c r="D106" s="168"/>
      <c r="E106" s="168"/>
      <c r="F106" s="168"/>
      <c r="G106" s="168"/>
      <c r="H106" s="168"/>
      <c r="I106" s="168"/>
      <c r="J106" s="168"/>
      <c r="K106" s="168"/>
      <c r="L106" s="168"/>
      <c r="M106" s="168"/>
      <c r="N106" s="168"/>
      <c r="O106" s="168"/>
      <c r="P106" s="168"/>
      <c r="Q106" s="168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</row>
    <row r="107" spans="1:90" x14ac:dyDescent="0.25">
      <c r="A107" s="168"/>
      <c r="B107" s="168"/>
      <c r="C107" s="168"/>
      <c r="D107" s="168"/>
      <c r="E107" s="168"/>
      <c r="F107" s="168"/>
      <c r="G107" s="168"/>
      <c r="H107" s="168"/>
      <c r="I107" s="168"/>
      <c r="J107" s="168"/>
      <c r="K107" s="168"/>
      <c r="L107" s="168"/>
      <c r="M107" s="168"/>
      <c r="N107" s="168"/>
      <c r="O107" s="168"/>
      <c r="P107" s="168"/>
      <c r="Q107" s="168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</row>
    <row r="108" spans="1:90" x14ac:dyDescent="0.25">
      <c r="A108" s="168"/>
      <c r="B108" s="168"/>
      <c r="C108" s="168"/>
      <c r="D108" s="168"/>
      <c r="E108" s="168"/>
      <c r="F108" s="168"/>
      <c r="G108" s="168"/>
      <c r="H108" s="168"/>
      <c r="I108" s="168"/>
      <c r="J108" s="168"/>
      <c r="K108" s="168"/>
      <c r="L108" s="168"/>
      <c r="M108" s="168"/>
      <c r="N108" s="168"/>
      <c r="O108" s="168"/>
      <c r="P108" s="168"/>
      <c r="Q108" s="16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</row>
    <row r="109" spans="1:90" x14ac:dyDescent="0.25">
      <c r="A109" s="168"/>
      <c r="B109" s="168"/>
      <c r="C109" s="168"/>
      <c r="D109" s="168"/>
      <c r="E109" s="168"/>
      <c r="F109" s="168"/>
      <c r="G109" s="168"/>
      <c r="H109" s="168"/>
      <c r="I109" s="168"/>
      <c r="J109" s="168"/>
      <c r="K109" s="168"/>
      <c r="L109" s="168"/>
      <c r="M109" s="168"/>
      <c r="N109" s="168"/>
      <c r="O109" s="168"/>
      <c r="P109" s="168"/>
      <c r="Q109" s="168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</row>
    <row r="110" spans="1:90" x14ac:dyDescent="0.25">
      <c r="A110" s="168"/>
      <c r="B110" s="168"/>
      <c r="C110" s="168"/>
      <c r="D110" s="168"/>
      <c r="E110" s="168"/>
      <c r="F110" s="168"/>
      <c r="G110" s="168"/>
      <c r="H110" s="168"/>
      <c r="I110" s="168"/>
      <c r="J110" s="168"/>
      <c r="K110" s="168"/>
      <c r="L110" s="168"/>
      <c r="M110" s="168"/>
      <c r="N110" s="168"/>
      <c r="O110" s="168"/>
      <c r="P110" s="168"/>
      <c r="Q110" s="168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</row>
    <row r="111" spans="1:90" x14ac:dyDescent="0.25">
      <c r="A111" s="168"/>
      <c r="B111" s="168"/>
      <c r="C111" s="168"/>
      <c r="D111" s="168"/>
      <c r="E111" s="168"/>
      <c r="F111" s="168"/>
      <c r="G111" s="168"/>
      <c r="H111" s="168"/>
      <c r="I111" s="168"/>
      <c r="J111" s="168"/>
      <c r="K111" s="168"/>
      <c r="L111" s="168"/>
      <c r="M111" s="168"/>
      <c r="N111" s="168"/>
      <c r="O111" s="168"/>
      <c r="P111" s="168"/>
      <c r="Q111" s="168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</row>
    <row r="112" spans="1:90" x14ac:dyDescent="0.25">
      <c r="A112" s="168"/>
      <c r="B112" s="168"/>
      <c r="C112" s="168"/>
      <c r="D112" s="168"/>
      <c r="E112" s="168"/>
      <c r="F112" s="168"/>
      <c r="G112" s="168"/>
      <c r="H112" s="168"/>
      <c r="I112" s="168"/>
      <c r="J112" s="168"/>
      <c r="K112" s="168"/>
      <c r="L112" s="168"/>
      <c r="M112" s="168"/>
      <c r="N112" s="168"/>
      <c r="O112" s="168"/>
      <c r="P112" s="168"/>
      <c r="Q112" s="168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</row>
    <row r="113" spans="1:90" x14ac:dyDescent="0.25">
      <c r="A113" s="168"/>
      <c r="B113" s="168"/>
      <c r="C113" s="168"/>
      <c r="D113" s="168"/>
      <c r="E113" s="168"/>
      <c r="F113" s="168"/>
      <c r="G113" s="168"/>
      <c r="H113" s="168"/>
      <c r="I113" s="168"/>
      <c r="J113" s="168"/>
      <c r="K113" s="168"/>
      <c r="L113" s="168"/>
      <c r="M113" s="168"/>
      <c r="N113" s="168"/>
      <c r="O113" s="168"/>
      <c r="P113" s="168"/>
      <c r="Q113" s="168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</row>
    <row r="114" spans="1:90" x14ac:dyDescent="0.25">
      <c r="A114" s="168"/>
      <c r="B114" s="168"/>
      <c r="C114" s="168"/>
      <c r="D114" s="168"/>
      <c r="E114" s="168"/>
      <c r="F114" s="168"/>
      <c r="G114" s="168"/>
      <c r="H114" s="168"/>
      <c r="I114" s="168"/>
      <c r="J114" s="168"/>
      <c r="K114" s="168"/>
      <c r="L114" s="168"/>
      <c r="M114" s="168"/>
      <c r="N114" s="168"/>
      <c r="O114" s="168"/>
      <c r="P114" s="168"/>
      <c r="Q114" s="168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</row>
    <row r="115" spans="1:90" x14ac:dyDescent="0.25">
      <c r="A115" s="168"/>
      <c r="B115" s="168"/>
      <c r="C115" s="168"/>
      <c r="D115" s="168"/>
      <c r="E115" s="168"/>
      <c r="F115" s="168"/>
      <c r="G115" s="168"/>
      <c r="H115" s="168"/>
      <c r="I115" s="168"/>
      <c r="J115" s="168"/>
      <c r="K115" s="168"/>
      <c r="L115" s="168"/>
      <c r="M115" s="168"/>
      <c r="N115" s="168"/>
      <c r="O115" s="168"/>
      <c r="P115" s="168"/>
      <c r="Q115" s="168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</row>
    <row r="116" spans="1:90" x14ac:dyDescent="0.25">
      <c r="A116" s="168"/>
      <c r="B116" s="168"/>
      <c r="C116" s="168"/>
      <c r="D116" s="168"/>
      <c r="E116" s="168"/>
      <c r="F116" s="168"/>
      <c r="G116" s="168"/>
      <c r="H116" s="168"/>
      <c r="I116" s="168"/>
      <c r="J116" s="168"/>
      <c r="K116" s="168"/>
      <c r="L116" s="168"/>
      <c r="M116" s="168"/>
      <c r="N116" s="168"/>
      <c r="O116" s="168"/>
      <c r="P116" s="168"/>
      <c r="Q116" s="168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</row>
    <row r="117" spans="1:90" x14ac:dyDescent="0.25">
      <c r="A117" s="168"/>
      <c r="B117" s="168"/>
      <c r="C117" s="168"/>
      <c r="D117" s="168"/>
      <c r="E117" s="168"/>
      <c r="F117" s="168"/>
      <c r="G117" s="168"/>
      <c r="H117" s="168"/>
      <c r="I117" s="168"/>
      <c r="J117" s="168"/>
      <c r="K117" s="168"/>
      <c r="L117" s="168"/>
      <c r="M117" s="168"/>
      <c r="N117" s="168"/>
      <c r="O117" s="168"/>
      <c r="P117" s="168"/>
      <c r="Q117" s="168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</row>
    <row r="118" spans="1:90" x14ac:dyDescent="0.25">
      <c r="A118" s="168"/>
      <c r="B118" s="168"/>
      <c r="C118" s="168"/>
      <c r="D118" s="168"/>
      <c r="E118" s="168"/>
      <c r="F118" s="168"/>
      <c r="G118" s="168"/>
      <c r="H118" s="168"/>
      <c r="I118" s="168"/>
      <c r="J118" s="168"/>
      <c r="K118" s="168"/>
      <c r="L118" s="168"/>
      <c r="M118" s="168"/>
      <c r="N118" s="168"/>
      <c r="O118" s="168"/>
      <c r="P118" s="168"/>
      <c r="Q118" s="16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</row>
    <row r="119" spans="1:90" x14ac:dyDescent="0.25">
      <c r="A119" s="168"/>
      <c r="B119" s="168"/>
      <c r="C119" s="168"/>
      <c r="D119" s="168"/>
      <c r="E119" s="168"/>
      <c r="F119" s="168"/>
      <c r="G119" s="168"/>
      <c r="H119" s="168"/>
      <c r="I119" s="168"/>
      <c r="J119" s="168"/>
      <c r="K119" s="168"/>
      <c r="L119" s="168"/>
      <c r="M119" s="168"/>
      <c r="N119" s="168"/>
      <c r="O119" s="168"/>
      <c r="P119" s="168"/>
      <c r="Q119" s="168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</row>
    <row r="120" spans="1:90" x14ac:dyDescent="0.25">
      <c r="A120" s="168"/>
      <c r="B120" s="168"/>
      <c r="C120" s="168"/>
      <c r="D120" s="168"/>
      <c r="E120" s="168"/>
      <c r="F120" s="168"/>
      <c r="G120" s="168"/>
      <c r="H120" s="168"/>
      <c r="I120" s="168"/>
      <c r="J120" s="168"/>
      <c r="K120" s="168"/>
      <c r="L120" s="168"/>
      <c r="M120" s="168"/>
      <c r="N120" s="168"/>
      <c r="O120" s="168"/>
      <c r="P120" s="168"/>
      <c r="Q120" s="168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</row>
    <row r="121" spans="1:90" x14ac:dyDescent="0.25">
      <c r="A121" s="168"/>
      <c r="B121" s="168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</row>
    <row r="122" spans="1:90" x14ac:dyDescent="0.25">
      <c r="A122" s="168"/>
      <c r="B122" s="168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</row>
    <row r="123" spans="1:90" x14ac:dyDescent="0.25">
      <c r="A123" s="168"/>
      <c r="B123" s="168"/>
      <c r="C123" s="168"/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</row>
    <row r="124" spans="1:90" x14ac:dyDescent="0.25">
      <c r="A124" s="168"/>
      <c r="B124" s="168"/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</row>
    <row r="125" spans="1:90" x14ac:dyDescent="0.25">
      <c r="A125" s="168"/>
      <c r="B125" s="168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</row>
    <row r="126" spans="1:90" x14ac:dyDescent="0.25">
      <c r="A126" s="168"/>
      <c r="B126" s="168"/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</row>
    <row r="127" spans="1:90" x14ac:dyDescent="0.25">
      <c r="A127" s="168"/>
      <c r="B127" s="168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</row>
    <row r="128" spans="1:90" x14ac:dyDescent="0.25">
      <c r="A128" s="168"/>
      <c r="B128" s="168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</row>
    <row r="129" spans="1:90" x14ac:dyDescent="0.25">
      <c r="A129" s="168"/>
      <c r="B129" s="168"/>
      <c r="C129" s="168"/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</row>
    <row r="130" spans="1:90" x14ac:dyDescent="0.25">
      <c r="A130" s="168"/>
      <c r="B130" s="168"/>
      <c r="C130" s="168"/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</row>
    <row r="131" spans="1:90" x14ac:dyDescent="0.25">
      <c r="A131" s="168"/>
      <c r="B131" s="168"/>
      <c r="C131" s="168"/>
      <c r="D131" s="168"/>
      <c r="E131" s="168"/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</row>
    <row r="132" spans="1:90" x14ac:dyDescent="0.25">
      <c r="A132" s="168"/>
      <c r="B132" s="168"/>
      <c r="C132" s="168"/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</row>
    <row r="133" spans="1:90" x14ac:dyDescent="0.25">
      <c r="A133" s="168"/>
      <c r="B133" s="168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</row>
    <row r="134" spans="1:90" x14ac:dyDescent="0.25">
      <c r="A134" s="168"/>
      <c r="B134" s="168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</row>
    <row r="135" spans="1:90" x14ac:dyDescent="0.25">
      <c r="A135" s="168"/>
      <c r="B135" s="168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</row>
    <row r="136" spans="1:90" x14ac:dyDescent="0.25">
      <c r="A136" s="168"/>
      <c r="B136" s="168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</row>
    <row r="137" spans="1:90" x14ac:dyDescent="0.25">
      <c r="A137" s="168"/>
      <c r="B137" s="168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</row>
    <row r="138" spans="1:90" x14ac:dyDescent="0.25">
      <c r="A138" s="168"/>
      <c r="B138" s="168"/>
      <c r="C138" s="168"/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</row>
    <row r="139" spans="1:90" x14ac:dyDescent="0.25">
      <c r="A139" s="168"/>
      <c r="B139" s="168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</row>
    <row r="140" spans="1:90" x14ac:dyDescent="0.25">
      <c r="A140" s="168"/>
      <c r="B140" s="168"/>
      <c r="C140" s="168"/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</row>
    <row r="141" spans="1:90" x14ac:dyDescent="0.25">
      <c r="A141" s="168"/>
      <c r="B141" s="168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</row>
    <row r="142" spans="1:90" x14ac:dyDescent="0.25">
      <c r="A142" s="168"/>
      <c r="B142" s="168"/>
      <c r="C142" s="168"/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</row>
    <row r="143" spans="1:90" x14ac:dyDescent="0.25">
      <c r="A143" s="168"/>
      <c r="B143" s="168"/>
      <c r="C143" s="168"/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</row>
    <row r="144" spans="1:90" x14ac:dyDescent="0.25">
      <c r="A144" s="168"/>
      <c r="B144" s="168"/>
      <c r="C144" s="168"/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</row>
    <row r="145" spans="1:90" x14ac:dyDescent="0.25">
      <c r="A145" s="168"/>
      <c r="B145" s="168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</row>
    <row r="146" spans="1:90" x14ac:dyDescent="0.25">
      <c r="A146" s="168"/>
      <c r="B146" s="168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</row>
    <row r="147" spans="1:90" x14ac:dyDescent="0.25"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</row>
    <row r="148" spans="1:90" x14ac:dyDescent="0.25"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</row>
    <row r="149" spans="1:90" x14ac:dyDescent="0.25"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</row>
    <row r="150" spans="1:90" x14ac:dyDescent="0.25"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</row>
    <row r="151" spans="1:90" x14ac:dyDescent="0.25"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</row>
    <row r="152" spans="1:90" x14ac:dyDescent="0.25"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</row>
    <row r="153" spans="1:90" x14ac:dyDescent="0.25"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</row>
    <row r="154" spans="1:90" x14ac:dyDescent="0.25"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</row>
    <row r="155" spans="1:90" x14ac:dyDescent="0.25"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</row>
    <row r="156" spans="1:90" x14ac:dyDescent="0.25"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</row>
    <row r="157" spans="1:90" x14ac:dyDescent="0.25"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</row>
    <row r="158" spans="1:90" x14ac:dyDescent="0.25"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</row>
    <row r="159" spans="1:90" x14ac:dyDescent="0.25"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</row>
    <row r="160" spans="1:90" x14ac:dyDescent="0.25"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</row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</sheetData>
  <mergeCells count="10">
    <mergeCell ref="C2:O2"/>
    <mergeCell ref="A32:A33"/>
    <mergeCell ref="B3:BN3"/>
    <mergeCell ref="N4:Q4"/>
    <mergeCell ref="A4:A5"/>
    <mergeCell ref="B4:E4"/>
    <mergeCell ref="F4:I4"/>
    <mergeCell ref="J4:M4"/>
    <mergeCell ref="R4:U4"/>
    <mergeCell ref="V4:Y4"/>
  </mergeCells>
  <phoneticPr fontId="37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D22"/>
  <sheetViews>
    <sheetView workbookViewId="0">
      <selection activeCell="F8" sqref="F8"/>
    </sheetView>
  </sheetViews>
  <sheetFormatPr defaultRowHeight="15" x14ac:dyDescent="0.25"/>
  <cols>
    <col min="1" max="1" width="28.42578125" customWidth="1"/>
    <col min="2" max="2" width="8.42578125" customWidth="1"/>
    <col min="3" max="3" width="9.28515625" hidden="1" customWidth="1"/>
    <col min="4" max="4" width="8.85546875" customWidth="1"/>
    <col min="5" max="5" width="9" customWidth="1"/>
    <col min="6" max="6" width="9.140625" customWidth="1"/>
    <col min="7" max="18" width="8.42578125" customWidth="1"/>
  </cols>
  <sheetData>
    <row r="1" spans="1:30" ht="15.75" x14ac:dyDescent="0.25">
      <c r="A1" s="4" t="s">
        <v>110</v>
      </c>
      <c r="B1" s="4"/>
    </row>
    <row r="2" spans="1:30" x14ac:dyDescent="0.25">
      <c r="A2" s="387" t="s">
        <v>10</v>
      </c>
      <c r="B2" s="257"/>
      <c r="C2" s="369">
        <v>2026</v>
      </c>
      <c r="D2" s="370"/>
      <c r="E2" s="370"/>
      <c r="F2" s="371"/>
      <c r="G2" s="369">
        <f>C2+1</f>
        <v>2027</v>
      </c>
      <c r="H2" s="370"/>
      <c r="I2" s="370"/>
      <c r="J2" s="371"/>
      <c r="K2" s="369">
        <f>G2+1</f>
        <v>2028</v>
      </c>
      <c r="L2" s="370"/>
      <c r="M2" s="370"/>
      <c r="N2" s="371"/>
      <c r="O2" s="369">
        <f>K2+1</f>
        <v>2029</v>
      </c>
      <c r="P2" s="370"/>
      <c r="Q2" s="370"/>
      <c r="R2" s="371"/>
      <c r="S2" s="369">
        <f>O2+1</f>
        <v>2030</v>
      </c>
      <c r="T2" s="370"/>
      <c r="U2" s="370"/>
      <c r="V2" s="371"/>
      <c r="W2" s="369">
        <f>S2+1</f>
        <v>2031</v>
      </c>
      <c r="X2" s="370"/>
      <c r="Y2" s="370"/>
      <c r="Z2" s="371"/>
      <c r="AA2" s="476">
        <v>2031</v>
      </c>
      <c r="AB2" s="477"/>
      <c r="AC2" s="477"/>
      <c r="AD2" s="477"/>
    </row>
    <row r="3" spans="1:30" x14ac:dyDescent="0.25">
      <c r="A3" s="387"/>
      <c r="B3" s="257"/>
      <c r="C3" s="6" t="s">
        <v>273</v>
      </c>
      <c r="D3" s="6" t="s">
        <v>274</v>
      </c>
      <c r="E3" s="6" t="s">
        <v>275</v>
      </c>
      <c r="F3" s="6" t="s">
        <v>276</v>
      </c>
      <c r="G3" s="6" t="s">
        <v>277</v>
      </c>
      <c r="H3" s="6" t="s">
        <v>278</v>
      </c>
      <c r="I3" s="6" t="s">
        <v>279</v>
      </c>
      <c r="J3" s="6" t="s">
        <v>280</v>
      </c>
      <c r="K3" s="6" t="s">
        <v>286</v>
      </c>
      <c r="L3" s="6" t="s">
        <v>287</v>
      </c>
      <c r="M3" s="6" t="s">
        <v>288</v>
      </c>
      <c r="N3" s="6" t="s">
        <v>289</v>
      </c>
      <c r="O3" s="6" t="s">
        <v>290</v>
      </c>
      <c r="P3" s="6" t="s">
        <v>296</v>
      </c>
      <c r="Q3" s="6" t="s">
        <v>297</v>
      </c>
      <c r="R3" s="6" t="s">
        <v>298</v>
      </c>
      <c r="S3" s="6" t="s">
        <v>299</v>
      </c>
      <c r="T3" s="6" t="s">
        <v>300</v>
      </c>
      <c r="U3" s="6" t="s">
        <v>301</v>
      </c>
      <c r="V3" s="6" t="s">
        <v>302</v>
      </c>
      <c r="W3" s="6" t="s">
        <v>303</v>
      </c>
      <c r="X3" s="6" t="s">
        <v>317</v>
      </c>
      <c r="Y3" s="6" t="s">
        <v>328</v>
      </c>
      <c r="Z3" s="6" t="s">
        <v>329</v>
      </c>
      <c r="AA3" s="6" t="s">
        <v>330</v>
      </c>
      <c r="AB3" s="6" t="s">
        <v>331</v>
      </c>
      <c r="AC3" s="6" t="s">
        <v>338</v>
      </c>
      <c r="AD3" s="6" t="s">
        <v>339</v>
      </c>
    </row>
    <row r="4" spans="1:30" x14ac:dyDescent="0.25">
      <c r="A4" s="265" t="s">
        <v>93</v>
      </c>
      <c r="B4" s="128" t="s">
        <v>94</v>
      </c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6"/>
      <c r="W4" s="266"/>
      <c r="X4" s="266"/>
      <c r="Y4" s="266"/>
      <c r="Z4" s="266"/>
      <c r="AA4" s="266"/>
      <c r="AB4" s="266"/>
      <c r="AC4" s="266"/>
      <c r="AD4" s="266"/>
    </row>
    <row r="5" spans="1:30" x14ac:dyDescent="0.25">
      <c r="A5" s="2" t="s">
        <v>95</v>
      </c>
      <c r="B5" s="20">
        <v>30</v>
      </c>
      <c r="C5" s="269">
        <f t="shared" ref="C5:AD5" si="0">$B$5</f>
        <v>30</v>
      </c>
      <c r="D5" s="269">
        <f t="shared" si="0"/>
        <v>30</v>
      </c>
      <c r="E5" s="269">
        <f t="shared" si="0"/>
        <v>30</v>
      </c>
      <c r="F5" s="269">
        <f t="shared" si="0"/>
        <v>30</v>
      </c>
      <c r="G5" s="269">
        <f t="shared" si="0"/>
        <v>30</v>
      </c>
      <c r="H5" s="269">
        <f t="shared" si="0"/>
        <v>30</v>
      </c>
      <c r="I5" s="269">
        <f t="shared" si="0"/>
        <v>30</v>
      </c>
      <c r="J5" s="269">
        <f t="shared" si="0"/>
        <v>30</v>
      </c>
      <c r="K5" s="269">
        <f t="shared" si="0"/>
        <v>30</v>
      </c>
      <c r="L5" s="269">
        <f t="shared" si="0"/>
        <v>30</v>
      </c>
      <c r="M5" s="269">
        <f t="shared" si="0"/>
        <v>30</v>
      </c>
      <c r="N5" s="269">
        <f t="shared" si="0"/>
        <v>30</v>
      </c>
      <c r="O5" s="269">
        <f t="shared" si="0"/>
        <v>30</v>
      </c>
      <c r="P5" s="269">
        <f t="shared" si="0"/>
        <v>30</v>
      </c>
      <c r="Q5" s="269">
        <f t="shared" si="0"/>
        <v>30</v>
      </c>
      <c r="R5" s="269">
        <f t="shared" si="0"/>
        <v>30</v>
      </c>
      <c r="S5" s="269">
        <f t="shared" si="0"/>
        <v>30</v>
      </c>
      <c r="T5" s="269">
        <f t="shared" si="0"/>
        <v>30</v>
      </c>
      <c r="U5" s="269">
        <f t="shared" si="0"/>
        <v>30</v>
      </c>
      <c r="V5" s="269">
        <f t="shared" si="0"/>
        <v>30</v>
      </c>
      <c r="W5" s="269">
        <f t="shared" si="0"/>
        <v>30</v>
      </c>
      <c r="X5" s="269">
        <f t="shared" si="0"/>
        <v>30</v>
      </c>
      <c r="Y5" s="269">
        <f t="shared" si="0"/>
        <v>30</v>
      </c>
      <c r="Z5" s="269">
        <f t="shared" si="0"/>
        <v>30</v>
      </c>
      <c r="AA5" s="269">
        <f t="shared" si="0"/>
        <v>30</v>
      </c>
      <c r="AB5" s="269">
        <f t="shared" si="0"/>
        <v>30</v>
      </c>
      <c r="AC5" s="269">
        <f t="shared" si="0"/>
        <v>30</v>
      </c>
      <c r="AD5" s="269">
        <f t="shared" si="0"/>
        <v>30</v>
      </c>
    </row>
    <row r="6" spans="1:30" x14ac:dyDescent="0.25">
      <c r="A6" s="2" t="s">
        <v>96</v>
      </c>
      <c r="B6" s="2"/>
      <c r="C6" s="360">
        <f>BS!B11</f>
        <v>0</v>
      </c>
      <c r="D6" s="360">
        <f>BS!C11</f>
        <v>0</v>
      </c>
      <c r="E6" s="363">
        <f>BS!D11</f>
        <v>0</v>
      </c>
      <c r="F6" s="363">
        <f>BS!E11</f>
        <v>0</v>
      </c>
      <c r="G6" s="26">
        <f t="shared" ref="G6" si="1">F7</f>
        <v>0</v>
      </c>
      <c r="H6" s="26">
        <f t="shared" ref="H6" si="2">G7</f>
        <v>0</v>
      </c>
      <c r="I6" s="26">
        <f t="shared" ref="I6" si="3">H7</f>
        <v>0</v>
      </c>
      <c r="J6" s="26">
        <f t="shared" ref="J6" si="4">I7</f>
        <v>0</v>
      </c>
      <c r="K6" s="26">
        <f t="shared" ref="K6" si="5">J7</f>
        <v>0</v>
      </c>
      <c r="L6" s="26">
        <f t="shared" ref="L6" si="6">K7</f>
        <v>0</v>
      </c>
      <c r="M6" s="26">
        <f t="shared" ref="M6" si="7">L7</f>
        <v>0</v>
      </c>
      <c r="N6" s="26">
        <f t="shared" ref="N6" si="8">M7</f>
        <v>0</v>
      </c>
      <c r="O6" s="26">
        <f t="shared" ref="O6" si="9">N7</f>
        <v>0</v>
      </c>
      <c r="P6" s="26">
        <f t="shared" ref="P6" si="10">O7</f>
        <v>0</v>
      </c>
      <c r="Q6" s="26">
        <f t="shared" ref="Q6" si="11">P7</f>
        <v>0</v>
      </c>
      <c r="R6" s="26">
        <f t="shared" ref="R6" si="12">Q7</f>
        <v>0</v>
      </c>
      <c r="S6" s="26">
        <f t="shared" ref="S6" si="13">R7</f>
        <v>0</v>
      </c>
      <c r="T6" s="26">
        <f t="shared" ref="T6" si="14">S7</f>
        <v>0</v>
      </c>
      <c r="U6" s="26">
        <f t="shared" ref="U6" si="15">T7</f>
        <v>0</v>
      </c>
      <c r="V6" s="26">
        <f t="shared" ref="V6" si="16">U7</f>
        <v>0</v>
      </c>
      <c r="W6" s="26">
        <f t="shared" ref="W6" si="17">V7</f>
        <v>0</v>
      </c>
      <c r="X6" s="26">
        <f t="shared" ref="X6" si="18">W7</f>
        <v>0</v>
      </c>
      <c r="Y6" s="26">
        <f t="shared" ref="Y6" si="19">X7</f>
        <v>0</v>
      </c>
      <c r="Z6" s="26">
        <f t="shared" ref="Z6" si="20">Y7</f>
        <v>0</v>
      </c>
      <c r="AA6" s="26">
        <f t="shared" ref="AA6" si="21">Z7</f>
        <v>0</v>
      </c>
      <c r="AB6" s="26">
        <f t="shared" ref="AB6" si="22">AA7</f>
        <v>0</v>
      </c>
      <c r="AC6" s="26">
        <f t="shared" ref="AC6" si="23">AB7</f>
        <v>0</v>
      </c>
      <c r="AD6" s="26">
        <f t="shared" ref="AD6" si="24">AC7</f>
        <v>0</v>
      </c>
    </row>
    <row r="7" spans="1:30" x14ac:dyDescent="0.25">
      <c r="A7" s="2" t="s">
        <v>97</v>
      </c>
      <c r="B7" s="2"/>
      <c r="C7" s="26">
        <f>C5*PL!C6/91</f>
        <v>0</v>
      </c>
      <c r="D7" s="26">
        <f>D5*PL!D6/91</f>
        <v>0</v>
      </c>
      <c r="E7" s="26">
        <f>E5*PL!E6/91</f>
        <v>0</v>
      </c>
      <c r="F7" s="26">
        <f>F5*PL!F6/91</f>
        <v>0</v>
      </c>
      <c r="G7" s="26">
        <f>G5*PL!G6/91</f>
        <v>0</v>
      </c>
      <c r="H7" s="26">
        <f>H5*PL!H6/91</f>
        <v>0</v>
      </c>
      <c r="I7" s="26">
        <f>I5*PL!I6/91</f>
        <v>0</v>
      </c>
      <c r="J7" s="26">
        <f>J5*PL!J6/91</f>
        <v>0</v>
      </c>
      <c r="K7" s="26">
        <f>K5*PL!K6/91</f>
        <v>0</v>
      </c>
      <c r="L7" s="26">
        <f>L5*PL!L6/91</f>
        <v>0</v>
      </c>
      <c r="M7" s="26">
        <f>M5*PL!M6/91</f>
        <v>0</v>
      </c>
      <c r="N7" s="26">
        <f>N5*PL!N6/91</f>
        <v>0</v>
      </c>
      <c r="O7" s="26">
        <f>O5*PL!O6/91</f>
        <v>0</v>
      </c>
      <c r="P7" s="26">
        <f>P5*PL!P6/91</f>
        <v>0</v>
      </c>
      <c r="Q7" s="26">
        <f>Q5*PL!Q6/91</f>
        <v>0</v>
      </c>
      <c r="R7" s="26">
        <f>R5*PL!R6/91</f>
        <v>0</v>
      </c>
      <c r="S7" s="26">
        <f>S5*PL!S6/91</f>
        <v>0</v>
      </c>
      <c r="T7" s="26">
        <f>T5*PL!T6/91</f>
        <v>0</v>
      </c>
      <c r="U7" s="26">
        <f>U5*PL!U6/91</f>
        <v>0</v>
      </c>
      <c r="V7" s="26">
        <f>V5*PL!V6/91</f>
        <v>0</v>
      </c>
      <c r="W7" s="26">
        <f>W5*PL!W6/91</f>
        <v>0</v>
      </c>
      <c r="X7" s="26">
        <f>X5*PL!X6/91</f>
        <v>0</v>
      </c>
      <c r="Y7" s="26">
        <f>Y5*PL!Y6/91</f>
        <v>0</v>
      </c>
      <c r="Z7" s="26">
        <f>Z5*PL!Z6/91</f>
        <v>0</v>
      </c>
      <c r="AA7" s="26">
        <f>AA5*PL!AA6/91</f>
        <v>0</v>
      </c>
      <c r="AB7" s="26">
        <f>AB5*PL!AB6/91</f>
        <v>0</v>
      </c>
      <c r="AC7" s="26">
        <f>AC5*PL!AC6/91</f>
        <v>0</v>
      </c>
      <c r="AD7" s="26">
        <f>AD5*PL!AD6/91</f>
        <v>0</v>
      </c>
    </row>
    <row r="8" spans="1:30" x14ac:dyDescent="0.25">
      <c r="A8" s="2" t="s">
        <v>98</v>
      </c>
      <c r="B8" s="2"/>
      <c r="C8" s="26">
        <f t="shared" ref="C8:R8" si="25">C7-C6</f>
        <v>0</v>
      </c>
      <c r="D8" s="26">
        <f t="shared" si="25"/>
        <v>0</v>
      </c>
      <c r="E8" s="26">
        <f t="shared" si="25"/>
        <v>0</v>
      </c>
      <c r="F8" s="26">
        <f t="shared" si="25"/>
        <v>0</v>
      </c>
      <c r="G8" s="26">
        <f t="shared" si="25"/>
        <v>0</v>
      </c>
      <c r="H8" s="26">
        <f t="shared" si="25"/>
        <v>0</v>
      </c>
      <c r="I8" s="26">
        <f t="shared" si="25"/>
        <v>0</v>
      </c>
      <c r="J8" s="26">
        <f t="shared" si="25"/>
        <v>0</v>
      </c>
      <c r="K8" s="26">
        <f t="shared" si="25"/>
        <v>0</v>
      </c>
      <c r="L8" s="26">
        <f t="shared" si="25"/>
        <v>0</v>
      </c>
      <c r="M8" s="26">
        <f t="shared" si="25"/>
        <v>0</v>
      </c>
      <c r="N8" s="26">
        <f t="shared" si="25"/>
        <v>0</v>
      </c>
      <c r="O8" s="26">
        <f t="shared" si="25"/>
        <v>0</v>
      </c>
      <c r="P8" s="26">
        <f t="shared" si="25"/>
        <v>0</v>
      </c>
      <c r="Q8" s="26">
        <f t="shared" si="25"/>
        <v>0</v>
      </c>
      <c r="R8" s="26">
        <f t="shared" si="25"/>
        <v>0</v>
      </c>
      <c r="S8" s="26">
        <f t="shared" ref="S8:V8" si="26">S7-S6</f>
        <v>0</v>
      </c>
      <c r="T8" s="26">
        <f t="shared" si="26"/>
        <v>0</v>
      </c>
      <c r="U8" s="26">
        <f t="shared" si="26"/>
        <v>0</v>
      </c>
      <c r="V8" s="26">
        <f t="shared" si="26"/>
        <v>0</v>
      </c>
      <c r="W8" s="26">
        <f t="shared" ref="W8:Z8" si="27">W7-W6</f>
        <v>0</v>
      </c>
      <c r="X8" s="26">
        <f t="shared" si="27"/>
        <v>0</v>
      </c>
      <c r="Y8" s="26">
        <f t="shared" si="27"/>
        <v>0</v>
      </c>
      <c r="Z8" s="26">
        <f t="shared" si="27"/>
        <v>0</v>
      </c>
      <c r="AA8" s="26">
        <f t="shared" ref="AA8:AD8" si="28">AA7-AA6</f>
        <v>0</v>
      </c>
      <c r="AB8" s="26">
        <f t="shared" si="28"/>
        <v>0</v>
      </c>
      <c r="AC8" s="26">
        <f t="shared" si="28"/>
        <v>0</v>
      </c>
      <c r="AD8" s="26">
        <f t="shared" si="28"/>
        <v>0</v>
      </c>
    </row>
    <row r="9" spans="1:30" x14ac:dyDescent="0.25">
      <c r="A9" s="2"/>
      <c r="B9" s="2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30" x14ac:dyDescent="0.25">
      <c r="A10" s="24" t="s">
        <v>99</v>
      </c>
      <c r="B10" s="2" t="s">
        <v>94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</row>
    <row r="11" spans="1:30" x14ac:dyDescent="0.25">
      <c r="A11" s="2" t="s">
        <v>100</v>
      </c>
      <c r="B11" s="20">
        <v>30</v>
      </c>
      <c r="C11" s="269">
        <f t="shared" ref="C11:AD11" si="29">$B$11</f>
        <v>30</v>
      </c>
      <c r="D11" s="269">
        <f t="shared" si="29"/>
        <v>30</v>
      </c>
      <c r="E11" s="269">
        <f t="shared" si="29"/>
        <v>30</v>
      </c>
      <c r="F11" s="269">
        <f t="shared" si="29"/>
        <v>30</v>
      </c>
      <c r="G11" s="269">
        <f t="shared" si="29"/>
        <v>30</v>
      </c>
      <c r="H11" s="269">
        <f t="shared" si="29"/>
        <v>30</v>
      </c>
      <c r="I11" s="269">
        <f t="shared" si="29"/>
        <v>30</v>
      </c>
      <c r="J11" s="269">
        <f t="shared" si="29"/>
        <v>30</v>
      </c>
      <c r="K11" s="269">
        <f t="shared" si="29"/>
        <v>30</v>
      </c>
      <c r="L11" s="269">
        <f t="shared" si="29"/>
        <v>30</v>
      </c>
      <c r="M11" s="269">
        <f t="shared" si="29"/>
        <v>30</v>
      </c>
      <c r="N11" s="269">
        <f t="shared" si="29"/>
        <v>30</v>
      </c>
      <c r="O11" s="269">
        <f t="shared" si="29"/>
        <v>30</v>
      </c>
      <c r="P11" s="269">
        <f t="shared" si="29"/>
        <v>30</v>
      </c>
      <c r="Q11" s="269">
        <f t="shared" si="29"/>
        <v>30</v>
      </c>
      <c r="R11" s="269">
        <f t="shared" si="29"/>
        <v>30</v>
      </c>
      <c r="S11" s="269">
        <f t="shared" si="29"/>
        <v>30</v>
      </c>
      <c r="T11" s="269">
        <f t="shared" si="29"/>
        <v>30</v>
      </c>
      <c r="U11" s="269">
        <f t="shared" si="29"/>
        <v>30</v>
      </c>
      <c r="V11" s="269">
        <f t="shared" si="29"/>
        <v>30</v>
      </c>
      <c r="W11" s="269">
        <f t="shared" si="29"/>
        <v>30</v>
      </c>
      <c r="X11" s="269">
        <f t="shared" si="29"/>
        <v>30</v>
      </c>
      <c r="Y11" s="269">
        <f t="shared" si="29"/>
        <v>30</v>
      </c>
      <c r="Z11" s="269">
        <f t="shared" si="29"/>
        <v>30</v>
      </c>
      <c r="AA11" s="269">
        <f t="shared" si="29"/>
        <v>30</v>
      </c>
      <c r="AB11" s="269">
        <f t="shared" si="29"/>
        <v>30</v>
      </c>
      <c r="AC11" s="269">
        <f t="shared" si="29"/>
        <v>30</v>
      </c>
      <c r="AD11" s="269">
        <f t="shared" si="29"/>
        <v>30</v>
      </c>
    </row>
    <row r="12" spans="1:30" x14ac:dyDescent="0.25">
      <c r="A12" s="2" t="s">
        <v>101</v>
      </c>
      <c r="B12" s="2"/>
      <c r="C12" s="360">
        <f>BS!B13</f>
        <v>0</v>
      </c>
      <c r="D12" s="360">
        <f>BS!C13</f>
        <v>0</v>
      </c>
      <c r="E12" s="363">
        <f>BS!D13</f>
        <v>0</v>
      </c>
      <c r="F12" s="363">
        <f>BS!E13</f>
        <v>0</v>
      </c>
      <c r="G12" s="26">
        <f t="shared" ref="G12" si="30">F13</f>
        <v>0</v>
      </c>
      <c r="H12" s="26">
        <f t="shared" ref="H12" si="31">G13</f>
        <v>0</v>
      </c>
      <c r="I12" s="26">
        <f t="shared" ref="I12" si="32">H13</f>
        <v>0</v>
      </c>
      <c r="J12" s="26">
        <f t="shared" ref="J12" si="33">I13</f>
        <v>0</v>
      </c>
      <c r="K12" s="26">
        <f t="shared" ref="K12" si="34">J13</f>
        <v>0</v>
      </c>
      <c r="L12" s="26">
        <f t="shared" ref="L12" si="35">K13</f>
        <v>0</v>
      </c>
      <c r="M12" s="26">
        <f t="shared" ref="M12" si="36">L13</f>
        <v>0</v>
      </c>
      <c r="N12" s="26">
        <f t="shared" ref="N12" si="37">M13</f>
        <v>0</v>
      </c>
      <c r="O12" s="26">
        <f t="shared" ref="O12" si="38">N13</f>
        <v>0</v>
      </c>
      <c r="P12" s="26">
        <f t="shared" ref="P12" si="39">O13</f>
        <v>0</v>
      </c>
      <c r="Q12" s="26">
        <f t="shared" ref="Q12" si="40">P13</f>
        <v>0</v>
      </c>
      <c r="R12" s="26">
        <f t="shared" ref="R12" si="41">Q13</f>
        <v>0</v>
      </c>
      <c r="S12" s="26">
        <f t="shared" ref="S12" si="42">R13</f>
        <v>0</v>
      </c>
      <c r="T12" s="26">
        <f t="shared" ref="T12" si="43">S13</f>
        <v>0</v>
      </c>
      <c r="U12" s="26">
        <f t="shared" ref="U12" si="44">T13</f>
        <v>0</v>
      </c>
      <c r="V12" s="26">
        <f t="shared" ref="V12" si="45">U13</f>
        <v>0</v>
      </c>
      <c r="W12" s="26">
        <f t="shared" ref="W12" si="46">V13</f>
        <v>0</v>
      </c>
      <c r="X12" s="26">
        <f t="shared" ref="X12" si="47">W13</f>
        <v>0</v>
      </c>
      <c r="Y12" s="26">
        <f t="shared" ref="Y12" si="48">X13</f>
        <v>0</v>
      </c>
      <c r="Z12" s="26">
        <f t="shared" ref="Z12" si="49">Y13</f>
        <v>0</v>
      </c>
      <c r="AA12" s="26">
        <f t="shared" ref="AA12" si="50">Z13</f>
        <v>0</v>
      </c>
      <c r="AB12" s="26">
        <f t="shared" ref="AB12" si="51">AA13</f>
        <v>0</v>
      </c>
      <c r="AC12" s="26">
        <f t="shared" ref="AC12" si="52">AB13</f>
        <v>0</v>
      </c>
      <c r="AD12" s="26">
        <f t="shared" ref="AD12" si="53">AC13</f>
        <v>0</v>
      </c>
    </row>
    <row r="13" spans="1:30" x14ac:dyDescent="0.25">
      <c r="A13" s="2" t="s">
        <v>102</v>
      </c>
      <c r="B13" s="2"/>
      <c r="C13" s="26">
        <f>C11*PL!C5/91</f>
        <v>0</v>
      </c>
      <c r="D13" s="26">
        <f>D11*PL!D5/91</f>
        <v>0</v>
      </c>
      <c r="E13" s="26">
        <f>E11*PL!E5/91</f>
        <v>0</v>
      </c>
      <c r="F13" s="26">
        <f>F11*PL!F5/91</f>
        <v>0</v>
      </c>
      <c r="G13" s="26">
        <f>G11*PL!G5/91</f>
        <v>0</v>
      </c>
      <c r="H13" s="26">
        <f>H11*PL!H5/91</f>
        <v>0</v>
      </c>
      <c r="I13" s="26">
        <f>I11*PL!I5/91</f>
        <v>0</v>
      </c>
      <c r="J13" s="26">
        <f>J11*PL!J5/91</f>
        <v>0</v>
      </c>
      <c r="K13" s="26">
        <f>K11*PL!K5/91</f>
        <v>0</v>
      </c>
      <c r="L13" s="26">
        <f>L11*PL!L5/91</f>
        <v>0</v>
      </c>
      <c r="M13" s="26">
        <f>M11*PL!M5/91</f>
        <v>0</v>
      </c>
      <c r="N13" s="26">
        <f>N11*PL!N5/91</f>
        <v>0</v>
      </c>
      <c r="O13" s="26">
        <f>O11*PL!O5/91</f>
        <v>0</v>
      </c>
      <c r="P13" s="26">
        <f>P11*PL!P5/91</f>
        <v>0</v>
      </c>
      <c r="Q13" s="26">
        <f>Q11*PL!Q5/91</f>
        <v>0</v>
      </c>
      <c r="R13" s="26">
        <f>R11*PL!R5/91</f>
        <v>0</v>
      </c>
      <c r="S13" s="26">
        <f>S11*PL!S5/91</f>
        <v>0</v>
      </c>
      <c r="T13" s="26">
        <f>T11*PL!T5/91</f>
        <v>0</v>
      </c>
      <c r="U13" s="26">
        <f>U11*PL!U5/91</f>
        <v>0</v>
      </c>
      <c r="V13" s="26">
        <f>V11*PL!V5/91</f>
        <v>0</v>
      </c>
      <c r="W13" s="26">
        <f>W11*PL!W5/91</f>
        <v>0</v>
      </c>
      <c r="X13" s="26">
        <f>X11*PL!X5/91</f>
        <v>0</v>
      </c>
      <c r="Y13" s="26">
        <f>Y11*PL!Y5/91</f>
        <v>0</v>
      </c>
      <c r="Z13" s="26">
        <f>Z11*PL!Z5/91</f>
        <v>0</v>
      </c>
      <c r="AA13" s="26">
        <f>AA11*PL!AA5/91</f>
        <v>0</v>
      </c>
      <c r="AB13" s="26">
        <f>AB11*PL!AB5/91</f>
        <v>0</v>
      </c>
      <c r="AC13" s="26">
        <f>AC11*PL!AC5/91</f>
        <v>0</v>
      </c>
      <c r="AD13" s="26">
        <f>AD11*PL!AD5/91</f>
        <v>0</v>
      </c>
    </row>
    <row r="14" spans="1:30" x14ac:dyDescent="0.25">
      <c r="A14" s="2" t="s">
        <v>103</v>
      </c>
      <c r="B14" s="2"/>
      <c r="C14" s="26">
        <f t="shared" ref="C14:R14" si="54">C13-C12</f>
        <v>0</v>
      </c>
      <c r="D14" s="26">
        <f t="shared" si="54"/>
        <v>0</v>
      </c>
      <c r="E14" s="26">
        <f t="shared" si="54"/>
        <v>0</v>
      </c>
      <c r="F14" s="26">
        <f t="shared" si="54"/>
        <v>0</v>
      </c>
      <c r="G14" s="26">
        <f t="shared" si="54"/>
        <v>0</v>
      </c>
      <c r="H14" s="26">
        <f t="shared" si="54"/>
        <v>0</v>
      </c>
      <c r="I14" s="26">
        <f t="shared" si="54"/>
        <v>0</v>
      </c>
      <c r="J14" s="26">
        <f t="shared" si="54"/>
        <v>0</v>
      </c>
      <c r="K14" s="26">
        <f t="shared" si="54"/>
        <v>0</v>
      </c>
      <c r="L14" s="26">
        <f t="shared" si="54"/>
        <v>0</v>
      </c>
      <c r="M14" s="26">
        <f t="shared" si="54"/>
        <v>0</v>
      </c>
      <c r="N14" s="26">
        <f t="shared" si="54"/>
        <v>0</v>
      </c>
      <c r="O14" s="26">
        <f t="shared" si="54"/>
        <v>0</v>
      </c>
      <c r="P14" s="26">
        <f t="shared" si="54"/>
        <v>0</v>
      </c>
      <c r="Q14" s="26">
        <f t="shared" si="54"/>
        <v>0</v>
      </c>
      <c r="R14" s="26">
        <f t="shared" si="54"/>
        <v>0</v>
      </c>
      <c r="S14" s="26">
        <f t="shared" ref="S14:V14" si="55">S13-S12</f>
        <v>0</v>
      </c>
      <c r="T14" s="26">
        <f t="shared" si="55"/>
        <v>0</v>
      </c>
      <c r="U14" s="26">
        <f t="shared" si="55"/>
        <v>0</v>
      </c>
      <c r="V14" s="26">
        <f t="shared" si="55"/>
        <v>0</v>
      </c>
      <c r="W14" s="26">
        <f t="shared" ref="W14:Z14" si="56">W13-W12</f>
        <v>0</v>
      </c>
      <c r="X14" s="26">
        <f t="shared" si="56"/>
        <v>0</v>
      </c>
      <c r="Y14" s="26">
        <f t="shared" si="56"/>
        <v>0</v>
      </c>
      <c r="Z14" s="26">
        <f t="shared" si="56"/>
        <v>0</v>
      </c>
      <c r="AA14" s="26">
        <f t="shared" ref="AA14:AD14" si="57">AA13-AA12</f>
        <v>0</v>
      </c>
      <c r="AB14" s="26">
        <f t="shared" si="57"/>
        <v>0</v>
      </c>
      <c r="AC14" s="26">
        <f t="shared" si="57"/>
        <v>0</v>
      </c>
      <c r="AD14" s="26">
        <f t="shared" si="57"/>
        <v>0</v>
      </c>
    </row>
    <row r="15" spans="1:30" x14ac:dyDescent="0.25">
      <c r="A15" s="2"/>
      <c r="B15" s="2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</row>
    <row r="16" spans="1:30" x14ac:dyDescent="0.25">
      <c r="A16" s="24" t="s">
        <v>104</v>
      </c>
      <c r="B16" s="2" t="s">
        <v>94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</row>
    <row r="17" spans="1:30" x14ac:dyDescent="0.25">
      <c r="A17" s="2" t="s">
        <v>105</v>
      </c>
      <c r="B17" s="20">
        <v>30</v>
      </c>
      <c r="C17" s="269">
        <f t="shared" ref="C17:AD17" si="58">$B$17</f>
        <v>30</v>
      </c>
      <c r="D17" s="269">
        <f t="shared" si="58"/>
        <v>30</v>
      </c>
      <c r="E17" s="269">
        <f t="shared" si="58"/>
        <v>30</v>
      </c>
      <c r="F17" s="269">
        <f t="shared" si="58"/>
        <v>30</v>
      </c>
      <c r="G17" s="269">
        <f t="shared" si="58"/>
        <v>30</v>
      </c>
      <c r="H17" s="269">
        <f t="shared" si="58"/>
        <v>30</v>
      </c>
      <c r="I17" s="269">
        <f t="shared" si="58"/>
        <v>30</v>
      </c>
      <c r="J17" s="269">
        <f t="shared" si="58"/>
        <v>30</v>
      </c>
      <c r="K17" s="269">
        <f t="shared" si="58"/>
        <v>30</v>
      </c>
      <c r="L17" s="269">
        <f t="shared" si="58"/>
        <v>30</v>
      </c>
      <c r="M17" s="269">
        <f t="shared" si="58"/>
        <v>30</v>
      </c>
      <c r="N17" s="269">
        <f t="shared" si="58"/>
        <v>30</v>
      </c>
      <c r="O17" s="269">
        <f t="shared" si="58"/>
        <v>30</v>
      </c>
      <c r="P17" s="269">
        <f t="shared" si="58"/>
        <v>30</v>
      </c>
      <c r="Q17" s="269">
        <f t="shared" si="58"/>
        <v>30</v>
      </c>
      <c r="R17" s="269">
        <f t="shared" si="58"/>
        <v>30</v>
      </c>
      <c r="S17" s="269">
        <f t="shared" si="58"/>
        <v>30</v>
      </c>
      <c r="T17" s="269">
        <f t="shared" si="58"/>
        <v>30</v>
      </c>
      <c r="U17" s="269">
        <f t="shared" si="58"/>
        <v>30</v>
      </c>
      <c r="V17" s="269">
        <f t="shared" si="58"/>
        <v>30</v>
      </c>
      <c r="W17" s="269">
        <f t="shared" si="58"/>
        <v>30</v>
      </c>
      <c r="X17" s="269">
        <f t="shared" si="58"/>
        <v>30</v>
      </c>
      <c r="Y17" s="269">
        <f t="shared" si="58"/>
        <v>30</v>
      </c>
      <c r="Z17" s="269">
        <f t="shared" si="58"/>
        <v>30</v>
      </c>
      <c r="AA17" s="269">
        <f t="shared" si="58"/>
        <v>30</v>
      </c>
      <c r="AB17" s="269">
        <f t="shared" si="58"/>
        <v>30</v>
      </c>
      <c r="AC17" s="269">
        <f t="shared" si="58"/>
        <v>30</v>
      </c>
      <c r="AD17" s="269">
        <f t="shared" si="58"/>
        <v>30</v>
      </c>
    </row>
    <row r="18" spans="1:30" x14ac:dyDescent="0.25">
      <c r="A18" s="2" t="s">
        <v>106</v>
      </c>
      <c r="B18" s="2"/>
      <c r="C18" s="360">
        <f>BS!B26</f>
        <v>0</v>
      </c>
      <c r="D18" s="360">
        <f>BS!C26</f>
        <v>0</v>
      </c>
      <c r="E18" s="363">
        <f>BS!D26</f>
        <v>0</v>
      </c>
      <c r="F18" s="363">
        <f>BS!E26</f>
        <v>0</v>
      </c>
      <c r="G18" s="26">
        <f t="shared" ref="G18" si="59">F19</f>
        <v>0</v>
      </c>
      <c r="H18" s="26">
        <f t="shared" ref="H18" si="60">G19</f>
        <v>0</v>
      </c>
      <c r="I18" s="26">
        <f t="shared" ref="I18" si="61">H19</f>
        <v>0</v>
      </c>
      <c r="J18" s="26">
        <f t="shared" ref="J18" si="62">I19</f>
        <v>0</v>
      </c>
      <c r="K18" s="26">
        <f t="shared" ref="K18" si="63">J19</f>
        <v>0</v>
      </c>
      <c r="L18" s="26">
        <f t="shared" ref="L18" si="64">K19</f>
        <v>0</v>
      </c>
      <c r="M18" s="26">
        <f t="shared" ref="M18" si="65">L19</f>
        <v>0</v>
      </c>
      <c r="N18" s="26">
        <f t="shared" ref="N18" si="66">M19</f>
        <v>0</v>
      </c>
      <c r="O18" s="26">
        <f t="shared" ref="O18" si="67">N19</f>
        <v>0</v>
      </c>
      <c r="P18" s="26">
        <f t="shared" ref="P18" si="68">O19</f>
        <v>0</v>
      </c>
      <c r="Q18" s="26">
        <f t="shared" ref="Q18" si="69">P19</f>
        <v>0</v>
      </c>
      <c r="R18" s="26">
        <f t="shared" ref="R18" si="70">Q19</f>
        <v>0</v>
      </c>
      <c r="S18" s="26">
        <f t="shared" ref="S18" si="71">R19</f>
        <v>0</v>
      </c>
      <c r="T18" s="26">
        <f t="shared" ref="T18" si="72">S19</f>
        <v>0</v>
      </c>
      <c r="U18" s="26">
        <f t="shared" ref="U18" si="73">T19</f>
        <v>0</v>
      </c>
      <c r="V18" s="26">
        <f t="shared" ref="V18" si="74">U19</f>
        <v>0</v>
      </c>
      <c r="W18" s="26">
        <f t="shared" ref="W18" si="75">V19</f>
        <v>0</v>
      </c>
      <c r="X18" s="26">
        <f t="shared" ref="X18" si="76">W19</f>
        <v>0</v>
      </c>
      <c r="Y18" s="26">
        <f t="shared" ref="Y18" si="77">X19</f>
        <v>0</v>
      </c>
      <c r="Z18" s="26">
        <f t="shared" ref="Z18" si="78">Y19</f>
        <v>0</v>
      </c>
      <c r="AA18" s="26">
        <f t="shared" ref="AA18" si="79">Z19</f>
        <v>0</v>
      </c>
      <c r="AB18" s="26">
        <f t="shared" ref="AB18" si="80">AA19</f>
        <v>0</v>
      </c>
      <c r="AC18" s="26">
        <f t="shared" ref="AC18" si="81">AB19</f>
        <v>0</v>
      </c>
      <c r="AD18" s="26">
        <f t="shared" ref="AD18" si="82">AC19</f>
        <v>0</v>
      </c>
    </row>
    <row r="19" spans="1:30" x14ac:dyDescent="0.25">
      <c r="A19" s="2" t="s">
        <v>107</v>
      </c>
      <c r="B19" s="2"/>
      <c r="C19" s="26">
        <f>C17*PL!C6/91</f>
        <v>0</v>
      </c>
      <c r="D19" s="26">
        <f>D17*PL!D6/91</f>
        <v>0</v>
      </c>
      <c r="E19" s="26">
        <f>E17*PL!E6/91</f>
        <v>0</v>
      </c>
      <c r="F19" s="26">
        <f>F17*PL!F6/91</f>
        <v>0</v>
      </c>
      <c r="G19" s="26">
        <f>G17*PL!G6/91</f>
        <v>0</v>
      </c>
      <c r="H19" s="26">
        <f>H17*PL!H6/91</f>
        <v>0</v>
      </c>
      <c r="I19" s="26">
        <f>I17*PL!I6/91</f>
        <v>0</v>
      </c>
      <c r="J19" s="26">
        <f>J17*PL!J6/91</f>
        <v>0</v>
      </c>
      <c r="K19" s="26">
        <f>K17*PL!K6/91</f>
        <v>0</v>
      </c>
      <c r="L19" s="26">
        <f>L17*PL!L6/91</f>
        <v>0</v>
      </c>
      <c r="M19" s="26">
        <f>M17*PL!M6/91</f>
        <v>0</v>
      </c>
      <c r="N19" s="26">
        <f>N17*PL!N6/91</f>
        <v>0</v>
      </c>
      <c r="O19" s="26">
        <f>O17*PL!O6/91</f>
        <v>0</v>
      </c>
      <c r="P19" s="26">
        <f>P17*PL!P6/91</f>
        <v>0</v>
      </c>
      <c r="Q19" s="26">
        <f>Q17*PL!Q6/91</f>
        <v>0</v>
      </c>
      <c r="R19" s="26">
        <f>R17*PL!R6/91</f>
        <v>0</v>
      </c>
      <c r="S19" s="26">
        <f>S17*PL!S6/91</f>
        <v>0</v>
      </c>
      <c r="T19" s="26">
        <f>T17*PL!T6/91</f>
        <v>0</v>
      </c>
      <c r="U19" s="26">
        <f>U17*PL!U6/91</f>
        <v>0</v>
      </c>
      <c r="V19" s="26">
        <f>V17*PL!V6/91</f>
        <v>0</v>
      </c>
      <c r="W19" s="26">
        <f>W17*PL!W6/91</f>
        <v>0</v>
      </c>
      <c r="X19" s="26">
        <f>X17*PL!X6/91</f>
        <v>0</v>
      </c>
      <c r="Y19" s="26">
        <f>Y17*PL!Y6/91</f>
        <v>0</v>
      </c>
      <c r="Z19" s="26">
        <f>Z17*PL!Z6/91</f>
        <v>0</v>
      </c>
      <c r="AA19" s="26">
        <f>AA17*PL!AA6/91</f>
        <v>0</v>
      </c>
      <c r="AB19" s="26">
        <f>AB17*PL!AB6/91</f>
        <v>0</v>
      </c>
      <c r="AC19" s="26">
        <f>AC17*PL!AC6/91</f>
        <v>0</v>
      </c>
      <c r="AD19" s="26">
        <f>AD17*PL!AD6/91</f>
        <v>0</v>
      </c>
    </row>
    <row r="20" spans="1:30" x14ac:dyDescent="0.25">
      <c r="A20" s="2" t="s">
        <v>108</v>
      </c>
      <c r="B20" s="2"/>
      <c r="C20" s="26">
        <f t="shared" ref="C20:R20" si="83">C19-C18</f>
        <v>0</v>
      </c>
      <c r="D20" s="26">
        <f t="shared" si="83"/>
        <v>0</v>
      </c>
      <c r="E20" s="26">
        <f t="shared" si="83"/>
        <v>0</v>
      </c>
      <c r="F20" s="26">
        <f t="shared" si="83"/>
        <v>0</v>
      </c>
      <c r="G20" s="26">
        <f t="shared" si="83"/>
        <v>0</v>
      </c>
      <c r="H20" s="26">
        <f t="shared" si="83"/>
        <v>0</v>
      </c>
      <c r="I20" s="26">
        <f t="shared" si="83"/>
        <v>0</v>
      </c>
      <c r="J20" s="26">
        <f t="shared" si="83"/>
        <v>0</v>
      </c>
      <c r="K20" s="26">
        <f t="shared" si="83"/>
        <v>0</v>
      </c>
      <c r="L20" s="26">
        <f t="shared" si="83"/>
        <v>0</v>
      </c>
      <c r="M20" s="26">
        <f t="shared" si="83"/>
        <v>0</v>
      </c>
      <c r="N20" s="26">
        <f t="shared" si="83"/>
        <v>0</v>
      </c>
      <c r="O20" s="26">
        <f t="shared" si="83"/>
        <v>0</v>
      </c>
      <c r="P20" s="26">
        <f t="shared" si="83"/>
        <v>0</v>
      </c>
      <c r="Q20" s="26">
        <f t="shared" si="83"/>
        <v>0</v>
      </c>
      <c r="R20" s="26">
        <f t="shared" si="83"/>
        <v>0</v>
      </c>
      <c r="S20" s="26">
        <f t="shared" ref="S20:V20" si="84">S19-S18</f>
        <v>0</v>
      </c>
      <c r="T20" s="26">
        <f t="shared" si="84"/>
        <v>0</v>
      </c>
      <c r="U20" s="26">
        <f t="shared" si="84"/>
        <v>0</v>
      </c>
      <c r="V20" s="26">
        <f t="shared" si="84"/>
        <v>0</v>
      </c>
      <c r="W20" s="26">
        <f t="shared" ref="W20:Z20" si="85">W19-W18</f>
        <v>0</v>
      </c>
      <c r="X20" s="26">
        <f t="shared" si="85"/>
        <v>0</v>
      </c>
      <c r="Y20" s="26">
        <f t="shared" si="85"/>
        <v>0</v>
      </c>
      <c r="Z20" s="26">
        <f t="shared" si="85"/>
        <v>0</v>
      </c>
      <c r="AA20" s="26">
        <f t="shared" ref="AA20:AD20" si="86">AA19-AA18</f>
        <v>0</v>
      </c>
      <c r="AB20" s="26">
        <f t="shared" si="86"/>
        <v>0</v>
      </c>
      <c r="AC20" s="26">
        <f t="shared" si="86"/>
        <v>0</v>
      </c>
      <c r="AD20" s="26">
        <f t="shared" si="86"/>
        <v>0</v>
      </c>
    </row>
    <row r="21" spans="1:30" x14ac:dyDescent="0.25">
      <c r="A21" s="2"/>
      <c r="B21" s="2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</row>
    <row r="22" spans="1:30" x14ac:dyDescent="0.25">
      <c r="A22" s="41" t="s">
        <v>109</v>
      </c>
      <c r="B22" s="41"/>
      <c r="C22" s="42">
        <f t="shared" ref="C22:R22" si="87">C20-C14-C8</f>
        <v>0</v>
      </c>
      <c r="D22" s="42">
        <f t="shared" si="87"/>
        <v>0</v>
      </c>
      <c r="E22" s="42">
        <f t="shared" si="87"/>
        <v>0</v>
      </c>
      <c r="F22" s="42">
        <f t="shared" si="87"/>
        <v>0</v>
      </c>
      <c r="G22" s="42">
        <f t="shared" si="87"/>
        <v>0</v>
      </c>
      <c r="H22" s="42">
        <f t="shared" si="87"/>
        <v>0</v>
      </c>
      <c r="I22" s="42">
        <f t="shared" si="87"/>
        <v>0</v>
      </c>
      <c r="J22" s="42">
        <f t="shared" si="87"/>
        <v>0</v>
      </c>
      <c r="K22" s="42">
        <f t="shared" si="87"/>
        <v>0</v>
      </c>
      <c r="L22" s="42">
        <f t="shared" si="87"/>
        <v>0</v>
      </c>
      <c r="M22" s="42">
        <f t="shared" si="87"/>
        <v>0</v>
      </c>
      <c r="N22" s="42">
        <f t="shared" si="87"/>
        <v>0</v>
      </c>
      <c r="O22" s="42">
        <f t="shared" si="87"/>
        <v>0</v>
      </c>
      <c r="P22" s="42">
        <f t="shared" si="87"/>
        <v>0</v>
      </c>
      <c r="Q22" s="42">
        <f t="shared" si="87"/>
        <v>0</v>
      </c>
      <c r="R22" s="42">
        <f t="shared" si="87"/>
        <v>0</v>
      </c>
      <c r="S22" s="42">
        <f t="shared" ref="S22:V22" si="88">S20-S14-S8</f>
        <v>0</v>
      </c>
      <c r="T22" s="42">
        <f t="shared" si="88"/>
        <v>0</v>
      </c>
      <c r="U22" s="42">
        <f t="shared" si="88"/>
        <v>0</v>
      </c>
      <c r="V22" s="42">
        <f t="shared" si="88"/>
        <v>0</v>
      </c>
      <c r="W22" s="42">
        <f t="shared" ref="W22:Z22" si="89">W20-W14-W8</f>
        <v>0</v>
      </c>
      <c r="X22" s="42">
        <f t="shared" si="89"/>
        <v>0</v>
      </c>
      <c r="Y22" s="42">
        <f t="shared" si="89"/>
        <v>0</v>
      </c>
      <c r="Z22" s="42">
        <f t="shared" si="89"/>
        <v>0</v>
      </c>
      <c r="AA22" s="42">
        <f t="shared" ref="AA22:AD22" si="90">AA20-AA14-AA8</f>
        <v>0</v>
      </c>
      <c r="AB22" s="42">
        <f t="shared" si="90"/>
        <v>0</v>
      </c>
      <c r="AC22" s="42">
        <f t="shared" si="90"/>
        <v>0</v>
      </c>
      <c r="AD22" s="42">
        <f t="shared" si="90"/>
        <v>0</v>
      </c>
    </row>
  </sheetData>
  <mergeCells count="8">
    <mergeCell ref="AA2:AD2"/>
    <mergeCell ref="S2:V2"/>
    <mergeCell ref="W2:Z2"/>
    <mergeCell ref="O2:R2"/>
    <mergeCell ref="A2:A3"/>
    <mergeCell ref="C2:F2"/>
    <mergeCell ref="G2:J2"/>
    <mergeCell ref="K2:N2"/>
  </mergeCells>
  <phoneticPr fontId="37" type="noConversion"/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1</vt:i4>
      </vt:variant>
    </vt:vector>
  </HeadingPairs>
  <TitlesOfParts>
    <vt:vector size="17" baseType="lpstr">
      <vt:lpstr>План производства и продаж</vt:lpstr>
      <vt:lpstr>Прямые затраты</vt:lpstr>
      <vt:lpstr>Накладные затраты</vt:lpstr>
      <vt:lpstr>Технически для ПМЗ</vt:lpstr>
      <vt:lpstr>Заработная плата</vt:lpstr>
      <vt:lpstr>Налоги</vt:lpstr>
      <vt:lpstr>Заемные средства</vt:lpstr>
      <vt:lpstr>Кап затраты и амортизация</vt:lpstr>
      <vt:lpstr>Оборотный капитал</vt:lpstr>
      <vt:lpstr>CF без ПРОЕКТА</vt:lpstr>
      <vt:lpstr>BS</vt:lpstr>
      <vt:lpstr>PL</vt:lpstr>
      <vt:lpstr>CF</vt:lpstr>
      <vt:lpstr>effect</vt:lpstr>
      <vt:lpstr>sens</vt:lpstr>
      <vt:lpstr>Таблицы для БП</vt:lpstr>
      <vt:lpstr>effect!Область_печати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Никулин</dc:creator>
  <cp:lastModifiedBy>admin</cp:lastModifiedBy>
  <cp:lastPrinted>2023-09-22T09:23:33Z</cp:lastPrinted>
  <dcterms:created xsi:type="dcterms:W3CDTF">2020-02-13T04:05:11Z</dcterms:created>
  <dcterms:modified xsi:type="dcterms:W3CDTF">2026-03-25T05:13:24Z</dcterms:modified>
</cp:coreProperties>
</file>